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 codeName="{7A2D7E96-6E34-419A-AE5F-296B3A7E7977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tynan/Desktop/"/>
    </mc:Choice>
  </mc:AlternateContent>
  <bookViews>
    <workbookView xWindow="0" yWindow="460" windowWidth="29800" windowHeight="16760"/>
  </bookViews>
  <sheets>
    <sheet name="Template 30 students" sheetId="17" r:id="rId1"/>
    <sheet name="Template 50 students" sheetId="20" r:id="rId2"/>
    <sheet name="Template 100 students" sheetId="21" r:id="rId3"/>
    <sheet name="Calculations" sheetId="19" state="hidden" r:id="rId4"/>
  </sheets>
  <definedNames>
    <definedName name="Fifty1">OFFSET(Calculations!$H$1,1,0,Calculations!$K$53,1)</definedName>
    <definedName name="Fifty2">OFFSET(Calculations!$I$1,1,0,Calculations!$K$53,1)</definedName>
    <definedName name="hundred1">OFFSET(Calculations!$N$1,1,0,Calculations!$R$103,1)</definedName>
    <definedName name="hundred2">OFFSET(Calculations!$O$1,1,0,Calculations!$R$103,1)</definedName>
    <definedName name="thirty1">Calculations!$B$2:INDEX(Calculations!$B$2:$B$31,Calculations!$E$33,)</definedName>
    <definedName name="thirty1v2">OFFSET(Calculations!$B$1,1,0,Calculations!$E$33,1)</definedName>
    <definedName name="thirty2">Calculations!$C$2:INDEX(Calculations!$C$2:$C$31,Calculations!$E$33,)</definedName>
    <definedName name="thirty2v2">OFFSET(Calculations!$C$1,1,0,Calculations!$E$33,1)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7" l="1"/>
  <c r="D35" i="17"/>
  <c r="D36" i="17"/>
  <c r="E6" i="17"/>
  <c r="O2" i="19"/>
  <c r="O3" i="19"/>
  <c r="O4" i="19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59" i="19"/>
  <c r="O60" i="19"/>
  <c r="O61" i="19"/>
  <c r="O62" i="19"/>
  <c r="O63" i="19"/>
  <c r="O64" i="19"/>
  <c r="O65" i="19"/>
  <c r="O66" i="19"/>
  <c r="O67" i="19"/>
  <c r="O68" i="19"/>
  <c r="O69" i="19"/>
  <c r="O70" i="19"/>
  <c r="O71" i="19"/>
  <c r="O72" i="19"/>
  <c r="O73" i="19"/>
  <c r="O74" i="19"/>
  <c r="O75" i="19"/>
  <c r="O76" i="19"/>
  <c r="O77" i="19"/>
  <c r="O78" i="19"/>
  <c r="O79" i="19"/>
  <c r="O80" i="19"/>
  <c r="O81" i="19"/>
  <c r="O82" i="19"/>
  <c r="O83" i="19"/>
  <c r="O84" i="19"/>
  <c r="O85" i="19"/>
  <c r="O86" i="19"/>
  <c r="O87" i="19"/>
  <c r="O88" i="19"/>
  <c r="O89" i="19"/>
  <c r="O90" i="19"/>
  <c r="O91" i="19"/>
  <c r="O92" i="19"/>
  <c r="O93" i="19"/>
  <c r="O94" i="19"/>
  <c r="O95" i="19"/>
  <c r="O96" i="19"/>
  <c r="O97" i="19"/>
  <c r="O98" i="19"/>
  <c r="O99" i="19"/>
  <c r="O100" i="19"/>
  <c r="O101" i="19"/>
  <c r="Q104" i="19"/>
  <c r="Q103" i="19"/>
  <c r="D55" i="20"/>
  <c r="I56" i="19"/>
  <c r="C56" i="20"/>
  <c r="D56" i="20"/>
  <c r="D57" i="20"/>
  <c r="E3" i="20"/>
  <c r="H2" i="19"/>
  <c r="E4" i="20"/>
  <c r="H3" i="19"/>
  <c r="E5" i="20"/>
  <c r="H4" i="19"/>
  <c r="E6" i="20"/>
  <c r="H5" i="19"/>
  <c r="E7" i="20"/>
  <c r="H6" i="19"/>
  <c r="E8" i="20"/>
  <c r="H7" i="19"/>
  <c r="E9" i="20"/>
  <c r="H8" i="19"/>
  <c r="E10" i="20"/>
  <c r="H9" i="19"/>
  <c r="E11" i="20"/>
  <c r="H10" i="19"/>
  <c r="E12" i="20"/>
  <c r="H11" i="19"/>
  <c r="E13" i="20"/>
  <c r="H12" i="19"/>
  <c r="E14" i="20"/>
  <c r="H13" i="19"/>
  <c r="E15" i="20"/>
  <c r="H14" i="19"/>
  <c r="E16" i="20"/>
  <c r="H15" i="19"/>
  <c r="E17" i="20"/>
  <c r="H16" i="19"/>
  <c r="E18" i="20"/>
  <c r="H17" i="19"/>
  <c r="E19" i="20"/>
  <c r="H18" i="19"/>
  <c r="E20" i="20"/>
  <c r="H19" i="19"/>
  <c r="E21" i="20"/>
  <c r="H20" i="19"/>
  <c r="E22" i="20"/>
  <c r="H21" i="19"/>
  <c r="E23" i="20"/>
  <c r="H22" i="19"/>
  <c r="E24" i="20"/>
  <c r="H23" i="19"/>
  <c r="E25" i="20"/>
  <c r="H24" i="19"/>
  <c r="E26" i="20"/>
  <c r="H25" i="19"/>
  <c r="E27" i="20"/>
  <c r="H26" i="19"/>
  <c r="E28" i="20"/>
  <c r="H27" i="19"/>
  <c r="E29" i="20"/>
  <c r="H28" i="19"/>
  <c r="E30" i="20"/>
  <c r="H29" i="19"/>
  <c r="E31" i="20"/>
  <c r="H30" i="19"/>
  <c r="E32" i="20"/>
  <c r="H31" i="19"/>
  <c r="E33" i="20"/>
  <c r="H32" i="19"/>
  <c r="E34" i="20"/>
  <c r="H33" i="19"/>
  <c r="E35" i="20"/>
  <c r="H34" i="19"/>
  <c r="E36" i="20"/>
  <c r="H35" i="19"/>
  <c r="E37" i="20"/>
  <c r="H36" i="19"/>
  <c r="E38" i="20"/>
  <c r="H37" i="19"/>
  <c r="E39" i="20"/>
  <c r="H38" i="19"/>
  <c r="E40" i="20"/>
  <c r="H39" i="19"/>
  <c r="E41" i="20"/>
  <c r="H40" i="19"/>
  <c r="E42" i="20"/>
  <c r="H41" i="19"/>
  <c r="E43" i="20"/>
  <c r="H42" i="19"/>
  <c r="E44" i="20"/>
  <c r="H43" i="19"/>
  <c r="E45" i="20"/>
  <c r="H44" i="19"/>
  <c r="E46" i="20"/>
  <c r="H45" i="19"/>
  <c r="E47" i="20"/>
  <c r="H46" i="19"/>
  <c r="E48" i="20"/>
  <c r="H47" i="19"/>
  <c r="E49" i="20"/>
  <c r="H48" i="19"/>
  <c r="E50" i="20"/>
  <c r="H49" i="19"/>
  <c r="E51" i="20"/>
  <c r="H50" i="19"/>
  <c r="E52" i="20"/>
  <c r="H51" i="19"/>
  <c r="H56" i="19"/>
  <c r="H55" i="19"/>
  <c r="I46" i="19"/>
  <c r="I47" i="19"/>
  <c r="I48" i="19"/>
  <c r="I49" i="19"/>
  <c r="I50" i="19"/>
  <c r="I51" i="19"/>
  <c r="E33" i="19"/>
  <c r="A15" i="19"/>
  <c r="C15" i="19"/>
  <c r="A16" i="19"/>
  <c r="C16" i="19"/>
  <c r="A17" i="19"/>
  <c r="C17" i="19"/>
  <c r="A18" i="19"/>
  <c r="C18" i="19"/>
  <c r="A19" i="19"/>
  <c r="C19" i="19"/>
  <c r="A20" i="19"/>
  <c r="C20" i="19"/>
  <c r="A21" i="19"/>
  <c r="C21" i="19"/>
  <c r="A22" i="19"/>
  <c r="C22" i="19"/>
  <c r="A23" i="19"/>
  <c r="C23" i="19"/>
  <c r="A24" i="19"/>
  <c r="C24" i="19"/>
  <c r="A25" i="19"/>
  <c r="C25" i="19"/>
  <c r="A26" i="19"/>
  <c r="C26" i="19"/>
  <c r="A27" i="19"/>
  <c r="C27" i="19"/>
  <c r="A28" i="19"/>
  <c r="C28" i="19"/>
  <c r="A29" i="19"/>
  <c r="C29" i="19"/>
  <c r="A30" i="19"/>
  <c r="C30" i="19"/>
  <c r="A31" i="19"/>
  <c r="C31" i="19"/>
  <c r="C2" i="19"/>
  <c r="G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2" i="19"/>
  <c r="A2" i="19"/>
  <c r="A3" i="19"/>
  <c r="A4" i="19"/>
  <c r="A5" i="19"/>
  <c r="A6" i="19"/>
  <c r="A7" i="19"/>
  <c r="A8" i="19"/>
  <c r="A9" i="19"/>
  <c r="A10" i="19"/>
  <c r="A11" i="19"/>
  <c r="A12" i="19"/>
  <c r="A13" i="19"/>
  <c r="A14" i="19"/>
  <c r="I2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3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54" i="19"/>
  <c r="I58" i="19"/>
  <c r="I53" i="19"/>
  <c r="I57" i="19"/>
  <c r="C104" i="21"/>
  <c r="D105" i="21"/>
  <c r="C105" i="21"/>
  <c r="D104" i="21"/>
  <c r="C55" i="20"/>
  <c r="Q108" i="19"/>
  <c r="Q107" i="19"/>
  <c r="I55" i="19"/>
  <c r="C34" i="17"/>
  <c r="Q105" i="19"/>
  <c r="Q106" i="19"/>
  <c r="D106" i="21"/>
  <c r="C5" i="19"/>
  <c r="C7" i="19"/>
  <c r="C8" i="19"/>
  <c r="C9" i="19"/>
  <c r="C10" i="19"/>
  <c r="C14" i="19"/>
  <c r="C6" i="19"/>
  <c r="C13" i="19"/>
  <c r="C12" i="19"/>
  <c r="C4" i="19"/>
  <c r="C11" i="19"/>
  <c r="C3" i="19"/>
  <c r="D34" i="17"/>
  <c r="E64" i="21"/>
  <c r="E96" i="21"/>
  <c r="E41" i="21"/>
  <c r="E65" i="21"/>
  <c r="E97" i="21"/>
  <c r="E18" i="21"/>
  <c r="E50" i="21"/>
  <c r="E82" i="21"/>
  <c r="E40" i="21"/>
  <c r="E80" i="21"/>
  <c r="E57" i="21"/>
  <c r="E89" i="21"/>
  <c r="E26" i="21"/>
  <c r="E56" i="21"/>
  <c r="E88" i="21"/>
  <c r="E33" i="21"/>
  <c r="E81" i="21"/>
  <c r="E10" i="21"/>
  <c r="E66" i="21"/>
  <c r="E90" i="21"/>
  <c r="E48" i="21"/>
  <c r="E72" i="21"/>
  <c r="E49" i="21"/>
  <c r="E73" i="21"/>
  <c r="E34" i="21"/>
  <c r="E42" i="21"/>
  <c r="E58" i="21"/>
  <c r="E74" i="21"/>
  <c r="E98" i="21"/>
  <c r="E11" i="21"/>
  <c r="E99" i="21"/>
  <c r="E67" i="21"/>
  <c r="E35" i="21"/>
  <c r="E13" i="21"/>
  <c r="E60" i="21"/>
  <c r="E38" i="21"/>
  <c r="E22" i="21"/>
  <c r="E53" i="21"/>
  <c r="E79" i="21"/>
  <c r="E4" i="21"/>
  <c r="E102" i="21"/>
  <c r="E43" i="21"/>
  <c r="E27" i="21"/>
  <c r="E77" i="21"/>
  <c r="E28" i="21"/>
  <c r="E39" i="21"/>
  <c r="E46" i="21"/>
  <c r="E61" i="21"/>
  <c r="E23" i="21"/>
  <c r="E95" i="21"/>
  <c r="E63" i="21"/>
  <c r="E3" i="21"/>
  <c r="E17" i="21"/>
  <c r="E94" i="21"/>
  <c r="E15" i="21"/>
  <c r="E30" i="21"/>
  <c r="E45" i="21"/>
  <c r="E47" i="21"/>
  <c r="E7" i="21"/>
  <c r="E69" i="21"/>
  <c r="E20" i="21"/>
  <c r="E5" i="21"/>
  <c r="E6" i="21"/>
  <c r="E92" i="21"/>
  <c r="E91" i="21"/>
  <c r="E59" i="21"/>
  <c r="E19" i="21"/>
  <c r="E21" i="21"/>
  <c r="E86" i="21"/>
  <c r="E31" i="21"/>
  <c r="E32" i="21"/>
  <c r="E37" i="21"/>
  <c r="E12" i="21"/>
  <c r="E62" i="21"/>
  <c r="E84" i="21"/>
  <c r="E76" i="21"/>
  <c r="E87" i="21"/>
  <c r="E55" i="21"/>
  <c r="E100" i="21"/>
  <c r="E25" i="21"/>
  <c r="E78" i="21"/>
  <c r="E68" i="21"/>
  <c r="E16" i="21"/>
  <c r="E8" i="21"/>
  <c r="E52" i="21"/>
  <c r="E83" i="21"/>
  <c r="E51" i="21"/>
  <c r="E44" i="21"/>
  <c r="E29" i="21"/>
  <c r="E70" i="21"/>
  <c r="E36" i="21"/>
  <c r="E101" i="21"/>
  <c r="E93" i="21"/>
  <c r="E85" i="21"/>
  <c r="E75" i="21"/>
  <c r="E54" i="21"/>
  <c r="E24" i="21"/>
  <c r="E71" i="21"/>
  <c r="E9" i="21"/>
  <c r="E14" i="21"/>
  <c r="E104" i="21"/>
  <c r="C1" i="19"/>
  <c r="B1" i="19"/>
  <c r="R103" i="19"/>
  <c r="Q23" i="19"/>
  <c r="Q28" i="19"/>
  <c r="Q77" i="19"/>
  <c r="Q11" i="19"/>
  <c r="Q90" i="19"/>
  <c r="Q84" i="19"/>
  <c r="Q82" i="19"/>
  <c r="Q54" i="19"/>
  <c r="Q30" i="19"/>
  <c r="Q4" i="19"/>
  <c r="Q93" i="19"/>
  <c r="Q38" i="19"/>
  <c r="Q52" i="19"/>
  <c r="Q10" i="19"/>
  <c r="Q71" i="19"/>
  <c r="Q55" i="19"/>
  <c r="Q17" i="19"/>
  <c r="Q44" i="19"/>
  <c r="Q22" i="19"/>
  <c r="Q101" i="19"/>
  <c r="Q34" i="19"/>
  <c r="Q33" i="19"/>
  <c r="Q80" i="19"/>
  <c r="Q39" i="19"/>
  <c r="Q63" i="19"/>
  <c r="Q53" i="19"/>
  <c r="Q43" i="19"/>
  <c r="Q24" i="19"/>
  <c r="Q36" i="19"/>
  <c r="Q91" i="19"/>
  <c r="Q29" i="19"/>
  <c r="Q60" i="19"/>
  <c r="Q3" i="19"/>
  <c r="Q66" i="19"/>
  <c r="Q72" i="19"/>
  <c r="Q32" i="19"/>
  <c r="Q81" i="19"/>
  <c r="Q74" i="19"/>
  <c r="Q50" i="19"/>
  <c r="Q99" i="19"/>
  <c r="Q31" i="19"/>
  <c r="Q5" i="19"/>
  <c r="Q14" i="19"/>
  <c r="Q45" i="19"/>
  <c r="Q78" i="19"/>
  <c r="Q98" i="19"/>
  <c r="Q48" i="19"/>
  <c r="Q87" i="19"/>
  <c r="Q49" i="19"/>
  <c r="Q51" i="19"/>
  <c r="Q19" i="19"/>
  <c r="Q21" i="19"/>
  <c r="Q47" i="19"/>
  <c r="Q13" i="19"/>
  <c r="Q100" i="19"/>
  <c r="Q7" i="19"/>
  <c r="Q75" i="19"/>
  <c r="Q20" i="19"/>
  <c r="Q68" i="19"/>
  <c r="Q76" i="19"/>
  <c r="Q37" i="19"/>
  <c r="Q73" i="19"/>
  <c r="Q89" i="19"/>
  <c r="Q88" i="19"/>
  <c r="Q64" i="19"/>
  <c r="Q92" i="19"/>
  <c r="Q85" i="19"/>
  <c r="Q27" i="19"/>
  <c r="Q96" i="19"/>
  <c r="Q8" i="19"/>
  <c r="Q35" i="19"/>
  <c r="Q15" i="19"/>
  <c r="Q83" i="19"/>
  <c r="Q18" i="19"/>
  <c r="Q6" i="19"/>
  <c r="Q62" i="19"/>
  <c r="Q26" i="19"/>
  <c r="Q59" i="19"/>
  <c r="Q57" i="19"/>
  <c r="Q65" i="19"/>
  <c r="Q56" i="19"/>
  <c r="Q40" i="19"/>
  <c r="Q86" i="19"/>
  <c r="Q16" i="19"/>
  <c r="Q97" i="19"/>
  <c r="Q25" i="19"/>
  <c r="Q70" i="19"/>
  <c r="Q69" i="19"/>
  <c r="Q67" i="19"/>
  <c r="Q61" i="19"/>
  <c r="Q58" i="19"/>
  <c r="Q46" i="19"/>
  <c r="Q94" i="19"/>
  <c r="Q42" i="19"/>
  <c r="Q12" i="19"/>
  <c r="Q41" i="19"/>
  <c r="Q9" i="19"/>
  <c r="Q79" i="19"/>
  <c r="Q95" i="19"/>
  <c r="Q2" i="19"/>
  <c r="P104" i="19"/>
  <c r="P90" i="19"/>
  <c r="P23" i="19"/>
  <c r="P11" i="19"/>
  <c r="P22" i="19"/>
  <c r="P33" i="19"/>
  <c r="P63" i="19"/>
  <c r="P53" i="19"/>
  <c r="P36" i="19"/>
  <c r="P29" i="19"/>
  <c r="P3" i="19"/>
  <c r="P72" i="19"/>
  <c r="P81" i="19"/>
  <c r="P74" i="19"/>
  <c r="P31" i="19"/>
  <c r="P98" i="19"/>
  <c r="P84" i="19"/>
  <c r="P30" i="19"/>
  <c r="P4" i="19"/>
  <c r="P93" i="19"/>
  <c r="P38" i="19"/>
  <c r="P52" i="19"/>
  <c r="P10" i="19"/>
  <c r="P71" i="19"/>
  <c r="P55" i="19"/>
  <c r="P17" i="19"/>
  <c r="P92" i="19"/>
  <c r="P51" i="19"/>
  <c r="P86" i="19"/>
  <c r="P85" i="19"/>
  <c r="P19" i="19"/>
  <c r="P16" i="19"/>
  <c r="P27" i="19"/>
  <c r="P21" i="19"/>
  <c r="P97" i="19"/>
  <c r="P47" i="19"/>
  <c r="P25" i="19"/>
  <c r="P96" i="19"/>
  <c r="P77" i="19"/>
  <c r="P101" i="19"/>
  <c r="P39" i="19"/>
  <c r="P24" i="19"/>
  <c r="P99" i="19"/>
  <c r="P14" i="19"/>
  <c r="P78" i="19"/>
  <c r="P48" i="19"/>
  <c r="P87" i="19"/>
  <c r="P82" i="19"/>
  <c r="P100" i="19"/>
  <c r="P75" i="19"/>
  <c r="P20" i="19"/>
  <c r="P68" i="19"/>
  <c r="P76" i="19"/>
  <c r="P73" i="19"/>
  <c r="P88" i="19"/>
  <c r="P8" i="19"/>
  <c r="P35" i="19"/>
  <c r="P15" i="19"/>
  <c r="P83" i="19"/>
  <c r="P18" i="19"/>
  <c r="P6" i="19"/>
  <c r="P62" i="19"/>
  <c r="P26" i="19"/>
  <c r="P59" i="19"/>
  <c r="P57" i="19"/>
  <c r="P65" i="19"/>
  <c r="P56" i="19"/>
  <c r="P40" i="19"/>
  <c r="P28" i="19"/>
  <c r="P44" i="19"/>
  <c r="P34" i="19"/>
  <c r="P80" i="19"/>
  <c r="P43" i="19"/>
  <c r="P91" i="19"/>
  <c r="P60" i="19"/>
  <c r="P66" i="19"/>
  <c r="P32" i="19"/>
  <c r="P50" i="19"/>
  <c r="P5" i="19"/>
  <c r="P45" i="19"/>
  <c r="P49" i="19"/>
  <c r="P13" i="19"/>
  <c r="P7" i="19"/>
  <c r="P37" i="19"/>
  <c r="P89" i="19"/>
  <c r="P64" i="19"/>
  <c r="P70" i="19"/>
  <c r="P69" i="19"/>
  <c r="P67" i="19"/>
  <c r="P61" i="19"/>
  <c r="P58" i="19"/>
  <c r="P46" i="19"/>
  <c r="P94" i="19"/>
  <c r="P42" i="19"/>
  <c r="P12" i="19"/>
  <c r="P41" i="19"/>
  <c r="P9" i="19"/>
  <c r="P79" i="19"/>
  <c r="P95" i="19"/>
  <c r="P54" i="19"/>
  <c r="N2" i="19"/>
  <c r="P2" i="19"/>
  <c r="N85" i="19"/>
  <c r="N16" i="19"/>
  <c r="N97" i="19"/>
  <c r="N19" i="19"/>
  <c r="N7" i="19"/>
  <c r="N50" i="19"/>
  <c r="N73" i="19"/>
  <c r="N51" i="19"/>
  <c r="N30" i="19"/>
  <c r="N68" i="19"/>
  <c r="N57" i="19"/>
  <c r="N100" i="19"/>
  <c r="N44" i="19"/>
  <c r="N67" i="19"/>
  <c r="N18" i="19"/>
  <c r="N98" i="19"/>
  <c r="N61" i="19"/>
  <c r="N66" i="19"/>
  <c r="N21" i="19"/>
  <c r="N65" i="19"/>
  <c r="N33" i="19"/>
  <c r="N9" i="19"/>
  <c r="N17" i="19"/>
  <c r="N76" i="19"/>
  <c r="N12" i="19"/>
  <c r="N15" i="19"/>
  <c r="N83" i="19"/>
  <c r="N52" i="19"/>
  <c r="N23" i="19"/>
  <c r="N4" i="19"/>
  <c r="N92" i="19"/>
  <c r="N35" i="19"/>
  <c r="N25" i="19"/>
  <c r="N96" i="19"/>
  <c r="N80" i="19"/>
  <c r="N88" i="19"/>
  <c r="N38" i="19"/>
  <c r="N62" i="19"/>
  <c r="N58" i="19"/>
  <c r="N46" i="19"/>
  <c r="N90" i="19"/>
  <c r="N43" i="19"/>
  <c r="N10" i="19"/>
  <c r="N53" i="19"/>
  <c r="N14" i="19"/>
  <c r="N72" i="19"/>
  <c r="N64" i="19"/>
  <c r="N48" i="19"/>
  <c r="N56" i="19"/>
  <c r="N42" i="19"/>
  <c r="N60" i="19"/>
  <c r="N39" i="19"/>
  <c r="N34" i="19"/>
  <c r="N5" i="19"/>
  <c r="N81" i="19"/>
  <c r="N36" i="19"/>
  <c r="N31" i="19"/>
  <c r="N75" i="19"/>
  <c r="N49" i="19"/>
  <c r="N8" i="19"/>
  <c r="N20" i="19"/>
  <c r="N101" i="19"/>
  <c r="N45" i="19"/>
  <c r="N94" i="19"/>
  <c r="N13" i="19"/>
  <c r="N59" i="19"/>
  <c r="N54" i="19"/>
  <c r="N70" i="19"/>
  <c r="N27" i="19"/>
  <c r="N32" i="19"/>
  <c r="N40" i="19"/>
  <c r="N95" i="19"/>
  <c r="N87" i="19"/>
  <c r="N28" i="19"/>
  <c r="N22" i="19"/>
  <c r="N47" i="19"/>
  <c r="N74" i="19"/>
  <c r="N29" i="19"/>
  <c r="N89" i="19"/>
  <c r="N78" i="19"/>
  <c r="N3" i="19"/>
  <c r="N6" i="19"/>
  <c r="N41" i="19"/>
  <c r="N37" i="19"/>
  <c r="N99" i="19"/>
  <c r="N91" i="19"/>
  <c r="N69" i="19"/>
  <c r="N93" i="19"/>
  <c r="N24" i="19"/>
  <c r="N84" i="19"/>
  <c r="N77" i="19"/>
  <c r="N82" i="19"/>
  <c r="N86" i="19"/>
  <c r="N11" i="19"/>
  <c r="N26" i="19"/>
  <c r="N71" i="19"/>
  <c r="N79" i="19"/>
  <c r="N63" i="19"/>
  <c r="N55" i="19"/>
  <c r="E3" i="17"/>
  <c r="P106" i="19"/>
  <c r="P105" i="19"/>
  <c r="P103" i="19"/>
  <c r="E19" i="17"/>
  <c r="E22" i="17"/>
  <c r="E5" i="17"/>
  <c r="E20" i="17"/>
  <c r="E14" i="17"/>
  <c r="E30" i="17"/>
  <c r="E9" i="17"/>
  <c r="E11" i="17"/>
  <c r="E32" i="17"/>
  <c r="E13" i="17"/>
  <c r="E24" i="17"/>
  <c r="E25" i="17"/>
  <c r="E15" i="17"/>
  <c r="E8" i="17"/>
  <c r="E18" i="17"/>
  <c r="E27" i="17"/>
  <c r="E16" i="17"/>
  <c r="E21" i="17"/>
  <c r="E7" i="17"/>
  <c r="E12" i="17"/>
  <c r="E28" i="17"/>
  <c r="E4" i="17"/>
  <c r="E26" i="17"/>
  <c r="E23" i="17"/>
  <c r="E10" i="17"/>
  <c r="E17" i="17"/>
  <c r="E31" i="17"/>
  <c r="E29" i="17"/>
  <c r="B28" i="19"/>
  <c r="C34" i="19"/>
  <c r="C38" i="19"/>
  <c r="C33" i="19"/>
  <c r="C37" i="19"/>
  <c r="C36" i="19"/>
  <c r="C35" i="19"/>
  <c r="E34" i="17"/>
  <c r="B25" i="19"/>
  <c r="D25" i="19"/>
  <c r="B24" i="19"/>
  <c r="D24" i="19"/>
  <c r="B19" i="19"/>
  <c r="D19" i="19"/>
  <c r="D30" i="19"/>
  <c r="B30" i="19"/>
  <c r="B23" i="19"/>
  <c r="D23" i="19"/>
  <c r="D16" i="19"/>
  <c r="B16" i="19"/>
  <c r="D20" i="19"/>
  <c r="B20" i="19"/>
  <c r="B21" i="19"/>
  <c r="D21" i="19"/>
  <c r="B15" i="19"/>
  <c r="D15" i="19"/>
  <c r="B31" i="19"/>
  <c r="D31" i="19"/>
  <c r="B18" i="19"/>
  <c r="D18" i="19"/>
  <c r="D22" i="19"/>
  <c r="B22" i="19"/>
  <c r="B26" i="19"/>
  <c r="D26" i="19"/>
  <c r="B29" i="19"/>
  <c r="D29" i="19"/>
  <c r="B17" i="19"/>
  <c r="D17" i="19"/>
  <c r="D28" i="19"/>
  <c r="B27" i="19"/>
  <c r="D27" i="19"/>
  <c r="D2" i="19"/>
  <c r="B2" i="19"/>
  <c r="B7" i="19"/>
  <c r="D7" i="19"/>
  <c r="B6" i="19"/>
  <c r="D6" i="19"/>
  <c r="B3" i="19"/>
  <c r="D3" i="19"/>
  <c r="B13" i="19"/>
  <c r="D13" i="19"/>
  <c r="B9" i="19"/>
  <c r="D9" i="19"/>
  <c r="B14" i="19"/>
  <c r="D14" i="19"/>
  <c r="B12" i="19"/>
  <c r="D12" i="19"/>
  <c r="B10" i="19"/>
  <c r="D10" i="19"/>
  <c r="B5" i="19"/>
  <c r="D5" i="19"/>
  <c r="B8" i="19"/>
  <c r="D8" i="19"/>
  <c r="B11" i="19"/>
  <c r="D11" i="19"/>
  <c r="B4" i="19"/>
  <c r="D4" i="19"/>
  <c r="E27" i="19"/>
  <c r="E26" i="19"/>
  <c r="E30" i="19"/>
  <c r="E19" i="19"/>
  <c r="E15" i="19"/>
  <c r="E18" i="19"/>
  <c r="E16" i="19"/>
  <c r="E21" i="19"/>
  <c r="E23" i="19"/>
  <c r="E24" i="19"/>
  <c r="E29" i="19"/>
  <c r="E25" i="19"/>
  <c r="E22" i="19"/>
  <c r="E31" i="19"/>
  <c r="E20" i="19"/>
  <c r="E28" i="19"/>
  <c r="E17" i="19"/>
  <c r="E12" i="19"/>
  <c r="E5" i="19"/>
  <c r="E9" i="19"/>
  <c r="E10" i="19"/>
  <c r="E3" i="19"/>
  <c r="E4" i="19"/>
  <c r="E13" i="19"/>
  <c r="E6" i="19"/>
  <c r="E7" i="19"/>
  <c r="E14" i="19"/>
  <c r="E8" i="19"/>
  <c r="E11" i="19"/>
  <c r="E2" i="19"/>
  <c r="B34" i="19"/>
  <c r="B36" i="19"/>
  <c r="B35" i="19"/>
  <c r="B33" i="19"/>
  <c r="E55" i="20"/>
  <c r="K53" i="19"/>
  <c r="K8" i="19"/>
  <c r="J8" i="19"/>
  <c r="J46" i="19"/>
  <c r="K46" i="19"/>
  <c r="K31" i="19"/>
  <c r="J31" i="19"/>
  <c r="J13" i="19"/>
  <c r="K13" i="19"/>
  <c r="K33" i="19"/>
  <c r="J33" i="19"/>
  <c r="J30" i="19"/>
  <c r="K30" i="19"/>
  <c r="J35" i="19"/>
  <c r="K35" i="19"/>
  <c r="K41" i="19"/>
  <c r="J41" i="19"/>
  <c r="K25" i="19"/>
  <c r="J25" i="19"/>
  <c r="K40" i="19"/>
  <c r="J40" i="19"/>
  <c r="K2" i="19"/>
  <c r="H54" i="19"/>
  <c r="J2" i="19"/>
  <c r="K27" i="19"/>
  <c r="J27" i="19"/>
  <c r="K42" i="19"/>
  <c r="J42" i="19"/>
  <c r="K11" i="19"/>
  <c r="J11" i="19"/>
  <c r="K19" i="19"/>
  <c r="J19" i="19"/>
  <c r="K9" i="19"/>
  <c r="J9" i="19"/>
  <c r="K23" i="19"/>
  <c r="J23" i="19"/>
  <c r="K26" i="19"/>
  <c r="J26" i="19"/>
  <c r="K20" i="19"/>
  <c r="J20" i="19"/>
  <c r="J3" i="19"/>
  <c r="K3" i="19"/>
  <c r="J29" i="19"/>
  <c r="K29" i="19"/>
  <c r="K49" i="19"/>
  <c r="J49" i="19"/>
  <c r="J38" i="19"/>
  <c r="K38" i="19"/>
  <c r="J50" i="19"/>
  <c r="K50" i="19"/>
  <c r="K10" i="19"/>
  <c r="J10" i="19"/>
  <c r="K47" i="19"/>
  <c r="J47" i="19"/>
  <c r="J12" i="19"/>
  <c r="K12" i="19"/>
  <c r="K48" i="19"/>
  <c r="J48" i="19"/>
  <c r="J21" i="19"/>
  <c r="K21" i="19"/>
  <c r="K15" i="19"/>
  <c r="J15" i="19"/>
  <c r="K51" i="19"/>
  <c r="J51" i="19"/>
  <c r="J45" i="19"/>
  <c r="K45" i="19"/>
  <c r="J18" i="19"/>
  <c r="K18" i="19"/>
  <c r="J5" i="19"/>
  <c r="K5" i="19"/>
  <c r="J22" i="19"/>
  <c r="K22" i="19"/>
  <c r="K16" i="19"/>
  <c r="J16" i="19"/>
  <c r="K34" i="19"/>
  <c r="J34" i="19"/>
  <c r="J6" i="19"/>
  <c r="K6" i="19"/>
  <c r="K36" i="19"/>
  <c r="J36" i="19"/>
  <c r="J39" i="19"/>
  <c r="K39" i="19"/>
  <c r="K43" i="19"/>
  <c r="J43" i="19"/>
  <c r="K44" i="19"/>
  <c r="J44" i="19"/>
  <c r="K7" i="19"/>
  <c r="J7" i="19"/>
  <c r="K24" i="19"/>
  <c r="J24" i="19"/>
  <c r="J37" i="19"/>
  <c r="K37" i="19"/>
  <c r="J28" i="19"/>
  <c r="K28" i="19"/>
  <c r="J14" i="19"/>
  <c r="K14" i="19"/>
  <c r="J32" i="19"/>
  <c r="K32" i="19"/>
  <c r="K4" i="19"/>
  <c r="J4" i="19"/>
  <c r="K17" i="19"/>
  <c r="J17" i="19"/>
  <c r="H53" i="19"/>
</calcChain>
</file>

<file path=xl/sharedStrings.xml><?xml version="1.0" encoding="utf-8"?>
<sst xmlns="http://schemas.openxmlformats.org/spreadsheetml/2006/main" count="220" uniqueCount="125">
  <si>
    <t>Time 1</t>
  </si>
  <si>
    <t>Time 2</t>
  </si>
  <si>
    <t>Effect size</t>
  </si>
  <si>
    <t>Average</t>
  </si>
  <si>
    <t>STDEV</t>
  </si>
  <si>
    <t>Student</t>
  </si>
  <si>
    <t>AV Stdev</t>
  </si>
  <si>
    <t>Average Achievement</t>
  </si>
  <si>
    <t>Min</t>
  </si>
  <si>
    <t>Max</t>
  </si>
  <si>
    <t>Student1</t>
  </si>
  <si>
    <t>Student2</t>
  </si>
  <si>
    <t>Student3</t>
  </si>
  <si>
    <t>Student4</t>
  </si>
  <si>
    <t>Student5</t>
  </si>
  <si>
    <t>Student6</t>
  </si>
  <si>
    <t>Student7</t>
  </si>
  <si>
    <t>Student8</t>
  </si>
  <si>
    <t>Student9</t>
  </si>
  <si>
    <t>Student10</t>
  </si>
  <si>
    <t>Student11</t>
  </si>
  <si>
    <t>Student12</t>
  </si>
  <si>
    <t>Student13</t>
  </si>
  <si>
    <t>Student14</t>
  </si>
  <si>
    <t>Student15</t>
  </si>
  <si>
    <t>Student16</t>
  </si>
  <si>
    <t>Student17</t>
  </si>
  <si>
    <t>Student18</t>
  </si>
  <si>
    <t>Student19</t>
  </si>
  <si>
    <t>Student20</t>
  </si>
  <si>
    <t>Student21</t>
  </si>
  <si>
    <t>Student22</t>
  </si>
  <si>
    <t>Student23</t>
  </si>
  <si>
    <t>Student24</t>
  </si>
  <si>
    <t>Student25</t>
  </si>
  <si>
    <t>Student26</t>
  </si>
  <si>
    <t>Student27</t>
  </si>
  <si>
    <t>Student28</t>
  </si>
  <si>
    <t>Student29</t>
  </si>
  <si>
    <t>Student30</t>
  </si>
  <si>
    <t>Student31</t>
  </si>
  <si>
    <t>Student32</t>
  </si>
  <si>
    <t>Student33</t>
  </si>
  <si>
    <t>Student34</t>
  </si>
  <si>
    <t>Student35</t>
  </si>
  <si>
    <t>Student36</t>
  </si>
  <si>
    <t>Student37</t>
  </si>
  <si>
    <t>Student38</t>
  </si>
  <si>
    <t>Student39</t>
  </si>
  <si>
    <t>Student40</t>
  </si>
  <si>
    <t>Student41</t>
  </si>
  <si>
    <t>Student42</t>
  </si>
  <si>
    <t>Student43</t>
  </si>
  <si>
    <t>Student44</t>
  </si>
  <si>
    <t>Student45</t>
  </si>
  <si>
    <t>Student46</t>
  </si>
  <si>
    <t>Student47</t>
  </si>
  <si>
    <t>Student48</t>
  </si>
  <si>
    <t>Student49</t>
  </si>
  <si>
    <t>Student50</t>
  </si>
  <si>
    <t>30 students</t>
  </si>
  <si>
    <t>50 students</t>
  </si>
  <si>
    <t>Student51</t>
  </si>
  <si>
    <t>Student52</t>
  </si>
  <si>
    <t>Student53</t>
  </si>
  <si>
    <t>Student54</t>
  </si>
  <si>
    <t>Student55</t>
  </si>
  <si>
    <t>Student56</t>
  </si>
  <si>
    <t>Student57</t>
  </si>
  <si>
    <t>Student58</t>
  </si>
  <si>
    <t>Student59</t>
  </si>
  <si>
    <t>Student60</t>
  </si>
  <si>
    <t>Student61</t>
  </si>
  <si>
    <t>Student62</t>
  </si>
  <si>
    <t>Student63</t>
  </si>
  <si>
    <t>Student64</t>
  </si>
  <si>
    <t>Student65</t>
  </si>
  <si>
    <t>Student66</t>
  </si>
  <si>
    <t>Student67</t>
  </si>
  <si>
    <t>Student68</t>
  </si>
  <si>
    <t>Student69</t>
  </si>
  <si>
    <t>Student70</t>
  </si>
  <si>
    <t>Student71</t>
  </si>
  <si>
    <t>Student72</t>
  </si>
  <si>
    <t>Student73</t>
  </si>
  <si>
    <t>Student74</t>
  </si>
  <si>
    <t>Student75</t>
  </si>
  <si>
    <t>Student76</t>
  </si>
  <si>
    <t>Student77</t>
  </si>
  <si>
    <t>Student78</t>
  </si>
  <si>
    <t>Student79</t>
  </si>
  <si>
    <t>Student80</t>
  </si>
  <si>
    <t>Student81</t>
  </si>
  <si>
    <t>Student82</t>
  </si>
  <si>
    <t>Student83</t>
  </si>
  <si>
    <t>Student84</t>
  </si>
  <si>
    <t>Student85</t>
  </si>
  <si>
    <t>Student86</t>
  </si>
  <si>
    <t>Student87</t>
  </si>
  <si>
    <t>Student88</t>
  </si>
  <si>
    <t>Student89</t>
  </si>
  <si>
    <t>Student90</t>
  </si>
  <si>
    <t>Student91</t>
  </si>
  <si>
    <t>Student92</t>
  </si>
  <si>
    <t>Student93</t>
  </si>
  <si>
    <t>Student94</t>
  </si>
  <si>
    <t>Student95</t>
  </si>
  <si>
    <t>Student96</t>
  </si>
  <si>
    <t>Student97</t>
  </si>
  <si>
    <t>Student98</t>
  </si>
  <si>
    <t>Student99</t>
  </si>
  <si>
    <t>Student100</t>
  </si>
  <si>
    <t>100 students</t>
  </si>
  <si>
    <t>effect size</t>
  </si>
  <si>
    <t>Average effect size</t>
  </si>
  <si>
    <t>Julia</t>
  </si>
  <si>
    <t>Julio</t>
  </si>
  <si>
    <t>Kate</t>
  </si>
  <si>
    <t>Megan</t>
  </si>
  <si>
    <t>Jennifer</t>
  </si>
  <si>
    <t>Matt</t>
  </si>
  <si>
    <t>Yun</t>
  </si>
  <si>
    <t>Pablo</t>
  </si>
  <si>
    <t>Robert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</si>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</sst>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2" fontId="0" fillId="0" borderId="0" xfId="0" applyNumberFormat="1"/>
    <xf numFmtId="1" fontId="0" fillId="0" borderId="0" xfId="0" applyNumberFormat="1"/>
    <xf numFmtId="0" fontId="20" fillId="0" borderId="0" xfId="0" applyFont="1"/>
    <xf numFmtId="0" fontId="16" fillId="0" borderId="10" xfId="0" applyFont="1" applyBorder="1"/>
    <xf numFmtId="2" fontId="16" fillId="0" borderId="10" xfId="0" applyNumberFormat="1" applyFont="1" applyBorder="1"/>
    <xf numFmtId="2" fontId="18" fillId="0" borderId="10" xfId="0" applyNumberFormat="1" applyFont="1" applyBorder="1"/>
    <xf numFmtId="2" fontId="0" fillId="0" borderId="10" xfId="0" applyNumberFormat="1" applyBorder="1"/>
    <xf numFmtId="0" fontId="0" fillId="0" borderId="10" xfId="0" applyBorder="1"/>
    <xf numFmtId="2" fontId="19" fillId="0" borderId="0" xfId="0" applyNumberFormat="1" applyFont="1" applyProtection="1">
      <protection hidden="1"/>
    </xf>
    <xf numFmtId="2" fontId="0" fillId="0" borderId="10" xfId="0" applyNumberFormat="1" applyFont="1" applyBorder="1"/>
    <xf numFmtId="0" fontId="0" fillId="0" borderId="10" xfId="0" applyFont="1" applyBorder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2" fontId="0" fillId="33" borderId="0" xfId="0" applyNumberFormat="1" applyFill="1"/>
    <xf numFmtId="0" fontId="16" fillId="34" borderId="0" xfId="0" applyFont="1" applyFill="1" applyAlignment="1">
      <alignment horizontal="center" vertical="center" wrapText="1"/>
    </xf>
    <xf numFmtId="1" fontId="16" fillId="34" borderId="0" xfId="0" applyNumberFormat="1" applyFont="1" applyFill="1" applyAlignment="1">
      <alignment horizontal="center" vertical="center" wrapText="1"/>
    </xf>
    <xf numFmtId="0" fontId="0" fillId="34" borderId="0" xfId="0" applyFill="1"/>
    <xf numFmtId="2" fontId="0" fillId="34" borderId="0" xfId="0" applyNumberFormat="1" applyFill="1"/>
    <xf numFmtId="1" fontId="0" fillId="34" borderId="0" xfId="0" applyNumberFormat="1" applyFill="1"/>
    <xf numFmtId="0" fontId="16" fillId="35" borderId="0" xfId="0" applyFont="1" applyFill="1" applyAlignment="1">
      <alignment horizontal="center" vertical="center" wrapText="1"/>
    </xf>
    <xf numFmtId="0" fontId="0" fillId="35" borderId="0" xfId="0" applyFill="1"/>
    <xf numFmtId="2" fontId="0" fillId="35" borderId="0" xfId="0" applyNumberFormat="1" applyFill="1"/>
    <xf numFmtId="1" fontId="0" fillId="33" borderId="0" xfId="0" applyNumberFormat="1" applyFill="1"/>
    <xf numFmtId="0" fontId="16" fillId="0" borderId="11" xfId="0" applyFont="1" applyBorder="1"/>
    <xf numFmtId="2" fontId="0" fillId="0" borderId="11" xfId="0" applyNumberFormat="1" applyFont="1" applyBorder="1"/>
    <xf numFmtId="2" fontId="18" fillId="0" borderId="11" xfId="0" applyNumberFormat="1" applyFont="1" applyBorder="1"/>
    <xf numFmtId="0" fontId="0" fillId="0" borderId="0" xfId="0" applyBorder="1"/>
    <xf numFmtId="2" fontId="22" fillId="0" borderId="0" xfId="0" applyNumberFormat="1" applyFont="1" applyBorder="1" applyProtection="1">
      <protection hidden="1"/>
    </xf>
    <xf numFmtId="0" fontId="21" fillId="36" borderId="0" xfId="0" applyFont="1" applyFill="1"/>
    <xf numFmtId="2" fontId="21" fillId="36" borderId="0" xfId="0" applyNumberFormat="1" applyFont="1" applyFill="1"/>
    <xf numFmtId="1" fontId="21" fillId="36" borderId="0" xfId="0" applyNumberFormat="1" applyFont="1" applyFill="1"/>
    <xf numFmtId="0" fontId="23" fillId="0" borderId="1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0" fillId="0" borderId="10" xfId="0" applyFill="1" applyBorder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protection locked="1" hidden="1"/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protection locked="1" hidden="1"/>
    </dxf>
    <dxf>
      <fill>
        <patternFill patternType="none">
          <fgColor indexed="64"/>
          <bgColor auto="1"/>
        </patternFill>
      </fill>
      <protection locked="0" hidden="0"/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protection locked="1" hidden="1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Progress &amp; Achievement</a:t>
            </a:r>
            <a:endParaRPr lang="en-NZ" sz="2800"/>
          </a:p>
        </c:rich>
      </c:tx>
      <c:layout>
        <c:manualLayout>
          <c:xMode val="edge"/>
          <c:yMode val="edge"/>
          <c:x val="0.265317686594511"/>
          <c:y val="0.037201732298711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Calculations!$C$1</c:f>
              <c:strCache>
                <c:ptCount val="1"/>
                <c:pt idx="0">
                  <c:v>Time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strRef>
                  <c:f>'Template 30 students'!$B$3</c:f>
                  <c:strCache>
                    <c:ptCount val="1"/>
                    <c:pt idx="0">
                      <c:v>Julia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{09251B75-2C4F-EB46-8080-703062A0BB93}</c15:txfldGUID>
                      <c15:f>'Template 30 students'!$B$3</c15:f>
                      <c15:dlblFieldTableCache>
                        <c:ptCount val="1"/>
                        <c:pt idx="0">
                          <c:v>Julia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'Template 30 students'!$B$4</c:f>
                  <c:strCache>
                    <c:ptCount val="1"/>
                    <c:pt idx="0">
                      <c:v>Julio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{63233A7B-6F7C-CA47-A34A-A1E29FA267D2}</c15:txfldGUID>
                      <c15:f>'Template 30 students'!$B$4</c15:f>
                      <c15:dlblFieldTableCache>
                        <c:ptCount val="1"/>
                        <c:pt idx="0">
                          <c:v>Julio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'Template 30 students'!$B$5</c:f>
                  <c:strCache>
                    <c:ptCount val="1"/>
                    <c:pt idx="0">
                      <c:v>Kate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{2384E4E2-454E-3040-8C3B-5980627164BF}</c15:txfldGUID>
                      <c15:f>'Template 30 students'!$B$5</c15:f>
                      <c15:dlblFieldTableCache>
                        <c:ptCount val="1"/>
                        <c:pt idx="0">
                          <c:v>Kate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'Template 30 students'!$B$6</c:f>
                  <c:strCache>
                    <c:ptCount val="1"/>
                    <c:pt idx="0">
                      <c:v>Megan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{195933FA-3B6F-4446-8768-0E21FB006F0D}</c15:txfldGUID>
                      <c15:f>'Template 30 students'!$B$6</c15:f>
                      <c15:dlblFieldTableCache>
                        <c:ptCount val="1"/>
                        <c:pt idx="0">
                          <c:v>Megan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'Template 30 students'!$B$7</c:f>
                  <c:strCache>
                    <c:ptCount val="1"/>
                    <c:pt idx="0">
                      <c:v>Jennifer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{E1DFFA11-F038-C845-A913-498253BBD838}</c15:txfldGUID>
                      <c15:f>'Template 30 students'!$B$7</c15:f>
                      <c15:dlblFieldTableCache>
                        <c:ptCount val="1"/>
                        <c:pt idx="0">
                          <c:v>Jennifer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'Template 30 students'!$B$8</c:f>
                  <c:strCache>
                    <c:ptCount val="1"/>
                    <c:pt idx="0">
                      <c:v>Matt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{65777C33-BCBA-2D49-BDCB-816CA29B76A9}</c15:txfldGUID>
                      <c15:f>'Template 30 students'!$B$8</c15:f>
                      <c15:dlblFieldTableCache>
                        <c:ptCount val="1"/>
                        <c:pt idx="0">
                          <c:v>Matt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'Template 30 students'!$B$9</c:f>
                  <c:strCache>
                    <c:ptCount val="1"/>
                    <c:pt idx="0">
                      <c:v>Yun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{77F66237-B4D3-0849-91FF-7EE6EB454110}</c15:txfldGUID>
                      <c15:f>'Template 30 students'!$B$9</c15:f>
                      <c15:dlblFieldTableCache>
                        <c:ptCount val="1"/>
                        <c:pt idx="0">
                          <c:v>Yun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'Template 30 students'!$B$10</c:f>
                  <c:strCache>
                    <c:ptCount val="1"/>
                    <c:pt idx="0">
                      <c:v>Pablo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{CD9A68F8-A973-7743-8FAF-9D421B20D581}</c15:txfldGUID>
                      <c15:f>'Template 30 students'!$B$10</c15:f>
                      <c15:dlblFieldTableCache>
                        <c:ptCount val="1"/>
                        <c:pt idx="0">
                          <c:v>Pablo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0.0030268634127885"/>
                  <c:y val="0.0"/>
                </c:manualLayout>
              </c:layout>
              <c:tx>
                <c:strRef>
                  <c:f>'Template 30 students'!$B$11</c:f>
                  <c:strCache>
                    <c:ptCount val="1"/>
                    <c:pt idx="0">
                      <c:v>Robert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{33207DB1-A68C-DD41-9F13-4A64E2942503}</c15:txfldGUID>
                      <c15:f>'Template 30 students'!$B$11</c15:f>
                      <c15:dlblFieldTableCache>
                        <c:ptCount val="1"/>
                        <c:pt idx="0">
                          <c:v>Robert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'Template 30 students'!$B$12</c:f>
                  <c:strCache>
                    <c:ptCount val="1"/>
                    <c:pt idx="0">
                      <c:v>Max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{C6F825A3-63FA-004A-A7A3-D8CF9167F580}</c15:txfldGUID>
                      <c15:f>'Template 30 students'!$B$12</c15:f>
                      <c15:dlblFieldTableCache>
                        <c:ptCount val="1"/>
                        <c:pt idx="0">
                          <c:v>Max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>
                <c:manualLayout>
                  <c:x val="-0.00151343170639425"/>
                  <c:y val="0.0"/>
                </c:manualLayout>
              </c:layout>
              <c:tx>
                <c:strRef>
                  <c:f>'Template 30 students'!$B$13</c:f>
                  <c:strCache>
                    <c:ptCount val="1"/>
                    <c:pt idx="0">
                      <c:v>Rodriguez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{86BC5A4C-7ED6-EA4B-8936-20CF4F8DCE10}</c15:txfldGUID>
                      <c15:f>'Template 30 students'!$B$13</c15:f>
                      <c15:dlblFieldTableCache>
                        <c:ptCount val="1"/>
                        <c:pt idx="0">
                          <c:v>Rodriguez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'Template 30 students'!$B$14</c:f>
                  <c:strCache>
                    <c:ptCount val="1"/>
                    <c:pt idx="0">
                      <c:v>Student12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{3B1D2A69-2C0A-244B-A317-7C9BFEC49270}</c15:txfldGUID>
                      <c15:f>'Template 30 students'!$B$14</c15:f>
                      <c15:dlblFieldTableCache>
                        <c:ptCount val="1"/>
                        <c:pt idx="0">
                          <c:v>Student12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'Template 30 students'!$B$15</c:f>
                  <c:strCache>
                    <c:ptCount val="1"/>
                    <c:pt idx="0">
                      <c:v>Student13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{8BB56606-CEE9-0F49-8CB1-859579E4F77C}</c15:txfldGUID>
                      <c15:f>'Template 30 students'!$B$15</c15:f>
                      <c15:dlblFieldTableCache>
                        <c:ptCount val="1"/>
                        <c:pt idx="0">
                          <c:v>Student13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'Template 30 students'!$B$16</c:f>
                  <c:strCache>
                    <c:ptCount val="1"/>
                    <c:pt idx="0">
                      <c:v>Student14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{8600B16A-B322-5E45-8376-EA45FBCCFCBF}</c15:txfldGUID>
                      <c15:f>'Template 30 students'!$B$16</c15:f>
                      <c15:dlblFieldTableCache>
                        <c:ptCount val="1"/>
                        <c:pt idx="0">
                          <c:v>Student14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'Template 30 students'!$B$17</c:f>
                  <c:strCache>
                    <c:ptCount val="1"/>
                    <c:pt idx="0">
                      <c:v>Student15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{74662492-C652-3A48-A9DB-618A78220D75}</c15:txfldGUID>
                      <c15:f>'Template 30 students'!$B$17</c15:f>
                      <c15:dlblFieldTableCache>
                        <c:ptCount val="1"/>
                        <c:pt idx="0">
                          <c:v>Student15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'Template 30 students'!$B$18</c:f>
                  <c:strCache>
                    <c:ptCount val="1"/>
                    <c:pt idx="0">
                      <c:v>Student16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{F08C9308-2458-A24A-9FF9-8AE54EB3A57D}</c15:txfldGUID>
                      <c15:f>'Template 30 students'!$B$18</c15:f>
                      <c15:dlblFieldTableCache>
                        <c:ptCount val="1"/>
                        <c:pt idx="0">
                          <c:v>Student16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tx>
                <c:strRef>
                  <c:f>'Template 30 students'!$B$19</c:f>
                  <c:strCache>
                    <c:ptCount val="1"/>
                    <c:pt idx="0">
                      <c:v>Student17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{C9BE3CD5-1D35-8A44-BC37-DEA1D492F4DC}</c15:txfldGUID>
                      <c15:f>'Template 30 students'!$B$19</c15:f>
                      <c15:dlblFieldTableCache>
                        <c:ptCount val="1"/>
                        <c:pt idx="0">
                          <c:v>Student17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tx>
                <c:strRef>
                  <c:f>'Template 30 students'!$B$20</c:f>
                  <c:strCache>
                    <c:ptCount val="1"/>
                    <c:pt idx="0">
                      <c:v>Student18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{CA1F2331-61F7-9546-92D8-7F4396BEC898}</c15:txfldGUID>
                      <c15:f>'Template 30 students'!$B$20</c15:f>
                      <c15:dlblFieldTableCache>
                        <c:ptCount val="1"/>
                        <c:pt idx="0">
                          <c:v>Student18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8"/>
              <c:layout>
                <c:manualLayout>
                  <c:x val="-0.0030268634127885"/>
                  <c:y val="-0.00377512838409048"/>
                </c:manualLayout>
              </c:layout>
              <c:tx>
                <c:strRef>
                  <c:f>'Template 30 students'!$B$21</c:f>
                  <c:strCache>
                    <c:ptCount val="1"/>
                    <c:pt idx="0">
                      <c:v>Student19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{603DCEC0-F209-E74E-8B6E-723C7BE403A9}</c15:txfldGUID>
                      <c15:f>'Template 30 students'!$B$21</c15:f>
                      <c15:dlblFieldTableCache>
                        <c:ptCount val="1"/>
                        <c:pt idx="0">
                          <c:v>Student19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tx>
                <c:strRef>
                  <c:f>'Template 30 students'!$B$22</c:f>
                  <c:strCache>
                    <c:ptCount val="1"/>
                    <c:pt idx="0">
                      <c:v>Student20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{0DAF677E-BF36-AC49-9D96-2C303FD392FA}</c15:txfldGUID>
                      <c15:f>'Template 30 students'!$B$22</c15:f>
                      <c15:dlblFieldTableCache>
                        <c:ptCount val="1"/>
                        <c:pt idx="0">
                          <c:v>Student20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tx>
                <c:strRef>
                  <c:f>'Template 30 students'!$B$23</c:f>
                  <c:strCache>
                    <c:ptCount val="1"/>
                    <c:pt idx="0">
                      <c:v>Student21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{2A14B5BB-E5D6-844F-865C-E13C97830EAC}</c15:txfldGUID>
                      <c15:f>'Template 30 students'!$B$23</c15:f>
                      <c15:dlblFieldTableCache>
                        <c:ptCount val="1"/>
                        <c:pt idx="0">
                          <c:v>Student21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1"/>
              <c:tx>
                <c:strRef>
                  <c:f>'Template 30 students'!$B$24</c:f>
                  <c:strCache>
                    <c:ptCount val="1"/>
                    <c:pt idx="0">
                      <c:v>Student22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{F0D956ED-0FB1-674E-A192-EFCEF61D86E6}</c15:txfldGUID>
                      <c15:f>'Template 30 students'!$B$24</c15:f>
                      <c15:dlblFieldTableCache>
                        <c:ptCount val="1"/>
                        <c:pt idx="0">
                          <c:v>Student22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2"/>
              <c:tx>
                <c:strRef>
                  <c:f>'Template 30 students'!$B$25</c:f>
                  <c:strCache>
                    <c:ptCount val="1"/>
                    <c:pt idx="0">
                      <c:v>Student23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{4ED107E1-21B5-1640-8E9A-42AD69CA9763}</c15:txfldGUID>
                      <c15:f>'Template 30 students'!$B$25</c15:f>
                      <c15:dlblFieldTableCache>
                        <c:ptCount val="1"/>
                        <c:pt idx="0">
                          <c:v>Student23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3"/>
              <c:tx>
                <c:strRef>
                  <c:f>'Template 30 students'!$B$26</c:f>
                  <c:strCache>
                    <c:ptCount val="1"/>
                    <c:pt idx="0">
                      <c:v>Student24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{391C17A5-4BB0-A649-AE49-38BB7405B8FB}</c15:txfldGUID>
                      <c15:f>'Template 30 students'!$B$26</c15:f>
                      <c15:dlblFieldTableCache>
                        <c:ptCount val="1"/>
                        <c:pt idx="0">
                          <c:v>Student24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4"/>
              <c:tx>
                <c:strRef>
                  <c:f>'Template 30 students'!$B$27</c:f>
                  <c:strCache>
                    <c:ptCount val="1"/>
                    <c:pt idx="0">
                      <c:v>Student25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{9C308295-2265-5644-B953-4692134289BD}</c15:txfldGUID>
                      <c15:f>'Template 30 students'!$B$27</c15:f>
                      <c15:dlblFieldTableCache>
                        <c:ptCount val="1"/>
                        <c:pt idx="0">
                          <c:v>Student25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5"/>
              <c:tx>
                <c:strRef>
                  <c:f>'Template 30 students'!$B$28</c:f>
                  <c:strCache>
                    <c:ptCount val="1"/>
                    <c:pt idx="0">
                      <c:v>Student26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{4BFB9FB9-FDD5-3546-9CDA-062453FDCA08}</c15:txfldGUID>
                      <c15:f>'Template 30 students'!$B$28</c15:f>
                      <c15:dlblFieldTableCache>
                        <c:ptCount val="1"/>
                        <c:pt idx="0">
                          <c:v>Student26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6"/>
              <c:tx>
                <c:strRef>
                  <c:f>'Template 30 students'!$B$29</c:f>
                  <c:strCache>
                    <c:ptCount val="1"/>
                    <c:pt idx="0">
                      <c:v>Student27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{CDB52AFF-9B46-654F-8172-9CC8E030052D}</c15:txfldGUID>
                      <c15:f>'Template 30 students'!$B$29</c15:f>
                      <c15:dlblFieldTableCache>
                        <c:ptCount val="1"/>
                        <c:pt idx="0">
                          <c:v>Student27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7"/>
              <c:tx>
                <c:strRef>
                  <c:f>'Template 30 students'!$B$30</c:f>
                  <c:strCache>
                    <c:ptCount val="1"/>
                    <c:pt idx="0">
                      <c:v>Student28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{9C9198F7-E05C-7145-8946-CD8944326D81}</c15:txfldGUID>
                      <c15:f>'Template 30 students'!$B$30</c15:f>
                      <c15:dlblFieldTableCache>
                        <c:ptCount val="1"/>
                        <c:pt idx="0">
                          <c:v>Student28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8"/>
              <c:tx>
                <c:strRef>
                  <c:f>'Template 30 students'!$B$31</c:f>
                  <c:strCache>
                    <c:ptCount val="1"/>
                    <c:pt idx="0">
                      <c:v>Student29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{5F08786B-4FAB-BE43-A36E-7EDDD62C202A}</c15:txfldGUID>
                      <c15:f>'Template 30 students'!$B$31</c15:f>
                      <c15:dlblFieldTableCache>
                        <c:ptCount val="1"/>
                        <c:pt idx="0">
                          <c:v>Student29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9"/>
              <c:tx>
                <c:strRef>
                  <c:f>'Template 30 students'!$B$32</c:f>
                  <c:strCache>
                    <c:ptCount val="1"/>
                    <c:pt idx="0">
                      <c:v>Student30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{A9FBDAAC-B6B7-9D4C-990F-791BCC7A1D8F}</c15:txfldGUID>
                      <c15:f>'Template 30 students'!$B$32</c15:f>
                      <c15:dlblFieldTableCache>
                        <c:ptCount val="1"/>
                        <c:pt idx="0">
                          <c:v>Student30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[0]!thirty1</c:f>
              <c:numCache>
                <c:formatCode>0.00</c:formatCode>
                <c:ptCount val="11"/>
                <c:pt idx="0">
                  <c:v>0.280106665688109</c:v>
                </c:pt>
                <c:pt idx="1">
                  <c:v>0.630239997798245</c:v>
                </c:pt>
                <c:pt idx="2">
                  <c:v>1.050399996330409</c:v>
                </c:pt>
                <c:pt idx="3">
                  <c:v>-0.280106665688109</c:v>
                </c:pt>
                <c:pt idx="4">
                  <c:v>1.610613327706626</c:v>
                </c:pt>
                <c:pt idx="5">
                  <c:v>1.26047999559649</c:v>
                </c:pt>
                <c:pt idx="6">
                  <c:v>1.120426662752436</c:v>
                </c:pt>
                <c:pt idx="7">
                  <c:v>0.420159998532163</c:v>
                </c:pt>
                <c:pt idx="8">
                  <c:v>0.210079999266082</c:v>
                </c:pt>
                <c:pt idx="9">
                  <c:v>0.420159998532163</c:v>
                </c:pt>
                <c:pt idx="10">
                  <c:v>0.0700266664220272</c:v>
                </c:pt>
              </c:numCache>
            </c:numRef>
          </c:xVal>
          <c:yVal>
            <c:numRef>
              <c:f>[0]!thirty2</c:f>
              <c:numCache>
                <c:formatCode>General</c:formatCode>
                <c:ptCount val="11"/>
                <c:pt idx="0">
                  <c:v>48.0</c:v>
                </c:pt>
                <c:pt idx="1">
                  <c:v>66.0</c:v>
                </c:pt>
                <c:pt idx="2">
                  <c:v>52.0</c:v>
                </c:pt>
                <c:pt idx="3">
                  <c:v>78.0</c:v>
                </c:pt>
                <c:pt idx="4">
                  <c:v>62.0</c:v>
                </c:pt>
                <c:pt idx="5">
                  <c:v>64.0</c:v>
                </c:pt>
                <c:pt idx="6">
                  <c:v>73.0</c:v>
                </c:pt>
                <c:pt idx="7">
                  <c:v>69.0</c:v>
                </c:pt>
                <c:pt idx="8">
                  <c:v>71.0</c:v>
                </c:pt>
                <c:pt idx="9">
                  <c:v>35.0</c:v>
                </c:pt>
                <c:pt idx="10">
                  <c:v>68.0</c:v>
                </c:pt>
              </c:numCache>
            </c:numRef>
          </c:yVal>
          <c:smooth val="0"/>
          <c:extLst/>
        </c:ser>
        <c:ser>
          <c:idx val="1"/>
          <c:order val="1"/>
          <c:spPr>
            <a:ln w="25400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00302686341278844"/>
                  <c:y val="0.0"/>
                </c:manualLayout>
              </c:layout>
              <c:tx>
                <c:strRef>
                  <c:f>'Template 30 students'!$E$34</c:f>
                  <c:strCache>
                    <c:ptCount val="1"/>
                    <c:pt idx="0">
                      <c:v>0.62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{C1B5FBFD-ED0B-564F-9C1C-18A3D2FABAD3}</c15:txfldGUID>
                      <c15:f>'Template 30 students'!$E$34</c15:f>
                      <c15:dlblFieldTableCache>
                        <c:ptCount val="1"/>
                        <c:pt idx="0">
                          <c:v>0.62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Calculations!$B$33:$B$34</c:f>
              <c:numCache>
                <c:formatCode>0.00</c:formatCode>
                <c:ptCount val="2"/>
                <c:pt idx="0">
                  <c:v>0.617507876630604</c:v>
                </c:pt>
                <c:pt idx="1">
                  <c:v>0.617507876630604</c:v>
                </c:pt>
              </c:numCache>
            </c:numRef>
          </c:xVal>
          <c:yVal>
            <c:numRef>
              <c:f>Calculations!$C$33:$C$34</c:f>
              <c:numCache>
                <c:formatCode>0</c:formatCode>
                <c:ptCount val="2"/>
                <c:pt idx="0">
                  <c:v>25.0</c:v>
                </c:pt>
                <c:pt idx="1">
                  <c:v>88.0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[1]Template!$E$34</c15:f>
                <c15:dlblRangeCache>
                  <c:ptCount val="1"/>
                  <c:pt idx="0">
                    <c:v>#REF!</c:v>
                  </c:pt>
                </c15:dlblRangeCache>
              </c15:datalabelsRange>
            </c:ext>
          </c:extLst>
        </c:ser>
        <c:ser>
          <c:idx val="2"/>
          <c:order val="2"/>
          <c:spPr>
            <a:ln w="25400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strRef>
                  <c:f>'Template 30 students'!$D$34</c:f>
                  <c:strCache>
                    <c:ptCount val="1"/>
                    <c:pt idx="0">
                      <c:v>62.36</c:v>
                    </c:pt>
                  </c:strCache>
                </c:strRef>
              </c:tx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{F4CF2D39-2D30-6A47-849C-9F2115260F13}</c15:txfldGUID>
                      <c15:f>'Template 30 students'!$D$34</c15:f>
                      <c15:dlblFieldTableCache>
                        <c:ptCount val="1"/>
                        <c:pt idx="0">
                          <c:v>62.36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Calculations!$B$35:$B$36</c:f>
              <c:numCache>
                <c:formatCode>0.00</c:formatCode>
                <c:ptCount val="2"/>
                <c:pt idx="0">
                  <c:v>-0.280106665688109</c:v>
                </c:pt>
                <c:pt idx="1">
                  <c:v>1.610613327706626</c:v>
                </c:pt>
              </c:numCache>
            </c:numRef>
          </c:xVal>
          <c:yVal>
            <c:numRef>
              <c:f>Calculations!$C$35:$C$36</c:f>
              <c:numCache>
                <c:formatCode>0.00</c:formatCode>
                <c:ptCount val="2"/>
                <c:pt idx="0">
                  <c:v>62.36363636363637</c:v>
                </c:pt>
                <c:pt idx="1">
                  <c:v>62.36363636363637</c:v>
                </c:pt>
              </c:numCache>
            </c:numRef>
          </c:yVal>
          <c:smooth val="0"/>
          <c:extLst/>
        </c:ser>
        <c:ser>
          <c:idx val="4"/>
          <c:order val="3"/>
          <c:spPr>
            <a:ln w="28575">
              <a:noFill/>
            </a:ln>
          </c:spPr>
          <c:smooth val="0"/>
        </c:ser>
        <c:ser>
          <c:idx val="5"/>
          <c:order val="4"/>
          <c:spPr>
            <a:ln w="28575">
              <a:noFill/>
            </a:ln>
          </c:spPr>
          <c:smooth val="0"/>
        </c:ser>
        <c:ser>
          <c:idx val="6"/>
          <c:order val="5"/>
          <c:spPr>
            <a:ln w="28575">
              <a:noFill/>
            </a:ln>
          </c:spPr>
          <c:smooth val="0"/>
        </c:ser>
        <c:ser>
          <c:idx val="7"/>
          <c:order val="6"/>
          <c:spPr>
            <a:ln w="28575">
              <a:noFill/>
            </a:ln>
          </c:spP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9903424"/>
        <c:axId val="-1845449840"/>
      </c:scatterChart>
      <c:valAx>
        <c:axId val="-1889903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050" b="1">
                    <a:solidFill>
                      <a:sysClr val="windowText" lastClr="000000"/>
                    </a:solidFill>
                  </a:rPr>
                  <a:t>Progress (effect size)</a:t>
                </a:r>
              </a:p>
            </c:rich>
          </c:tx>
          <c:layout>
            <c:manualLayout>
              <c:xMode val="edge"/>
              <c:yMode val="edge"/>
              <c:x val="0.396635129295911"/>
              <c:y val="0.95303409042724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45449840"/>
        <c:crossesAt val="0.0"/>
        <c:crossBetween val="midCat"/>
      </c:valAx>
      <c:valAx>
        <c:axId val="-18454498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ysClr val="windowText" lastClr="000000"/>
                    </a:solidFill>
                  </a:rPr>
                  <a:t>Achievement (test score)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899034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Progress &amp; Achievement</a:t>
            </a:r>
            <a:endParaRPr lang="en-NZ" sz="2800"/>
          </a:p>
        </c:rich>
      </c:tx>
      <c:layout>
        <c:manualLayout>
          <c:xMode val="edge"/>
          <c:yMode val="edge"/>
          <c:x val="0.266771979781587"/>
          <c:y val="0.040825817573308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Calculations!$I$1</c:f>
              <c:strCache>
                <c:ptCount val="1"/>
                <c:pt idx="0">
                  <c:v>Time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strRef>
                  <c:f>'Template 50 students'!$B$3</c:f>
                  <c:strCache>
                    <c:ptCount val="1"/>
                    <c:pt idx="0">
                      <c:v>Student1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{42138FEE-ED51-514B-8DCC-0F041D8608DF}</c15:txfldGUID>
                      <c15:f>'Template 50 students'!$B$3</c15:f>
                      <c15:dlblFieldTableCache>
                        <c:ptCount val="1"/>
                        <c:pt idx="0">
                          <c:v>Student1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'Template 50 students'!$B$4</c:f>
                  <c:strCache>
                    <c:ptCount val="1"/>
                    <c:pt idx="0">
                      <c:v>Student2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{0E16525A-977A-9F4B-8D35-FF315BF92EC0}</c15:txfldGUID>
                      <c15:f>'Template 50 students'!$B$4</c15:f>
                      <c15:dlblFieldTableCache>
                        <c:ptCount val="1"/>
                        <c:pt idx="0">
                          <c:v>Student2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'Template 50 students'!$B$5</c:f>
                  <c:strCache>
                    <c:ptCount val="1"/>
                    <c:pt idx="0">
                      <c:v>Student3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{A3C47DE5-6F3A-8B4E-9018-E125B7416C60}</c15:txfldGUID>
                      <c15:f>'Template 50 students'!$B$5</c15:f>
                      <c15:dlblFieldTableCache>
                        <c:ptCount val="1"/>
                        <c:pt idx="0">
                          <c:v>Student3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-0.00756715853197127"/>
                  <c:y val="0.00188994226300794"/>
                </c:manualLayout>
              </c:layout>
              <c:tx>
                <c:strRef>
                  <c:f>'Template 50 students'!$B$6</c:f>
                  <c:strCache>
                    <c:ptCount val="1"/>
                    <c:pt idx="0">
                      <c:v>Student4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{3B8C0691-2E12-6C42-8C92-863368C269CB}</c15:txfldGUID>
                      <c15:f>'Template 50 students'!$B$6</c15:f>
                      <c15:dlblFieldTableCache>
                        <c:ptCount val="1"/>
                        <c:pt idx="0">
                          <c:v>Student4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>
                <c:manualLayout>
                  <c:x val="-0.0030268634127885"/>
                  <c:y val="-0.0188994226300794"/>
                </c:manualLayout>
              </c:layout>
              <c:tx>
                <c:strRef>
                  <c:f>'Template 50 students'!$B$7</c:f>
                  <c:strCache>
                    <c:ptCount val="1"/>
                    <c:pt idx="0">
                      <c:v>Student5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{BF7A0DC3-2895-444B-B918-975E789A5919}</c15:txfldGUID>
                      <c15:f>'Template 50 students'!$B$7</c15:f>
                      <c15:dlblFieldTableCache>
                        <c:ptCount val="1"/>
                        <c:pt idx="0">
                          <c:v>Student5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'Template 50 students'!$B$8</c:f>
                  <c:strCache>
                    <c:ptCount val="1"/>
                    <c:pt idx="0">
                      <c:v>Student6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{B4EA5191-B6AC-2646-8E9D-B4476DDBD825}</c15:txfldGUID>
                      <c15:f>'Template 50 students'!$B$8</c15:f>
                      <c15:dlblFieldTableCache>
                        <c:ptCount val="1"/>
                        <c:pt idx="0">
                          <c:v>Student6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'Template 50 students'!$B$9</c:f>
                  <c:strCache>
                    <c:ptCount val="1"/>
                    <c:pt idx="0">
                      <c:v>Student7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{69C00807-8384-4845-AA0D-1DB4756FEF9E}</c15:txfldGUID>
                      <c15:f>'Template 50 students'!$B$9</c15:f>
                      <c15:dlblFieldTableCache>
                        <c:ptCount val="1"/>
                        <c:pt idx="0">
                          <c:v>Student7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'Template 50 students'!$B$10</c:f>
                  <c:strCache>
                    <c:ptCount val="1"/>
                    <c:pt idx="0">
                      <c:v>Student8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{E6DC184F-8112-B94E-9E3C-C72D1EEFD130}</c15:txfldGUID>
                      <c15:f>'Template 50 students'!$B$10</c15:f>
                      <c15:dlblFieldTableCache>
                        <c:ptCount val="1"/>
                        <c:pt idx="0">
                          <c:v>Student8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'Template 50 students'!$B$11</c:f>
                  <c:strCache>
                    <c:ptCount val="1"/>
                    <c:pt idx="0">
                      <c:v>Student9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{71AF8781-06B2-544E-86E8-721D6848BCB2}</c15:txfldGUID>
                      <c15:f>'Template 50 students'!$B$11</c15:f>
                      <c15:dlblFieldTableCache>
                        <c:ptCount val="1"/>
                        <c:pt idx="0">
                          <c:v>Student9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'Template 50 students'!$B$12</c:f>
                  <c:strCache>
                    <c:ptCount val="1"/>
                    <c:pt idx="0">
                      <c:v>Student10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{45889B09-8659-FA42-89F6-37ED8BCD897D}</c15:txfldGUID>
                      <c15:f>'Template 50 students'!$B$12</c15:f>
                      <c15:dlblFieldTableCache>
                        <c:ptCount val="1"/>
                        <c:pt idx="0">
                          <c:v>Student10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Table13[[#This Row],[Student]]</c:f>
                  <c:strCache>
                    <c:ptCount val="1"/>
                    <c:pt idx="0">
                      <c:v>Student29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{ED30F408-53A9-8E46-A207-9DABCE5C5F98}</c15:txfldGUID>
                      <c15:f>Table13[[#This Row],[Student]]</c15:f>
                      <c15:dlblFieldTableCache>
                        <c:ptCount val="1"/>
                        <c:pt idx="0">
                          <c:v>Student29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'Template 50 students'!$B$14</c:f>
                  <c:strCache>
                    <c:ptCount val="1"/>
                    <c:pt idx="0">
                      <c:v>Student12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{3292FF0E-9999-BE48-94A1-8C4BA5A03C15}</c15:txfldGUID>
                      <c15:f>'Template 50 students'!$B$14</c15:f>
                      <c15:dlblFieldTableCache>
                        <c:ptCount val="1"/>
                        <c:pt idx="0">
                          <c:v>Student12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'Template 50 students'!$B$15</c:f>
                  <c:strCache>
                    <c:ptCount val="1"/>
                    <c:pt idx="0">
                      <c:v>Student13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{C2755EB7-F514-9A43-B978-7B646CEBABFA}</c15:txfldGUID>
                      <c15:f>'Template 50 students'!$B$15</c15:f>
                      <c15:dlblFieldTableCache>
                        <c:ptCount val="1"/>
                        <c:pt idx="0">
                          <c:v>Student13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'Template 50 students'!$B$16</c:f>
                  <c:strCache>
                    <c:ptCount val="1"/>
                    <c:pt idx="0">
                      <c:v>Student14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{6F572EE3-FFAB-AD44-A4B3-B7CA8A3EB7AC}</c15:txfldGUID>
                      <c15:f>'Template 50 students'!$B$16</c15:f>
                      <c15:dlblFieldTableCache>
                        <c:ptCount val="1"/>
                        <c:pt idx="0">
                          <c:v>Student14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'Template 50 students'!$B$17</c:f>
                  <c:strCache>
                    <c:ptCount val="1"/>
                    <c:pt idx="0">
                      <c:v>Student15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{7006A804-CD26-3344-8B7F-E43A1FA6FAA8}</c15:txfldGUID>
                      <c15:f>'Template 50 students'!$B$17</c15:f>
                      <c15:dlblFieldTableCache>
                        <c:ptCount val="1"/>
                        <c:pt idx="0">
                          <c:v>Student15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'Template 50 students'!$B$18</c:f>
                  <c:strCache>
                    <c:ptCount val="1"/>
                    <c:pt idx="0">
                      <c:v>Student16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{1FF75AD3-8F85-804E-90A6-3797953E403C}</c15:txfldGUID>
                      <c15:f>'Template 50 students'!$B$18</c15:f>
                      <c15:dlblFieldTableCache>
                        <c:ptCount val="1"/>
                        <c:pt idx="0">
                          <c:v>Student16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tx>
                <c:strRef>
                  <c:f>'Template 50 students'!$B$19</c:f>
                  <c:strCache>
                    <c:ptCount val="1"/>
                    <c:pt idx="0">
                      <c:v>Student17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{99B28329-C69D-F847-B1EC-61D1D5DB201F}</c15:txfldGUID>
                      <c15:f>'Template 50 students'!$B$19</c15:f>
                      <c15:dlblFieldTableCache>
                        <c:ptCount val="1"/>
                        <c:pt idx="0">
                          <c:v>Student17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tx>
                <c:strRef>
                  <c:f>'Template 50 students'!$B$20</c:f>
                  <c:strCache>
                    <c:ptCount val="1"/>
                    <c:pt idx="0">
                      <c:v>Student18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{394DB6D1-8B75-5C40-A5C7-375C1D98ABE5}</c15:txfldGUID>
                      <c15:f>'Template 50 students'!$B$20</c15:f>
                      <c15:dlblFieldTableCache>
                        <c:ptCount val="1"/>
                        <c:pt idx="0">
                          <c:v>Student18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8"/>
              <c:tx>
                <c:strRef>
                  <c:f>'Template 50 students'!$B$21</c:f>
                  <c:strCache>
                    <c:ptCount val="1"/>
                    <c:pt idx="0">
                      <c:v>Student19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{00AAB083-179D-014C-B31A-7040AD3A8326}</c15:txfldGUID>
                      <c15:f>'Template 50 students'!$B$21</c15:f>
                      <c15:dlblFieldTableCache>
                        <c:ptCount val="1"/>
                        <c:pt idx="0">
                          <c:v>Student19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layout>
                <c:manualLayout>
                  <c:x val="-0.006053726825577"/>
                  <c:y val="-0.0132295958410556"/>
                </c:manualLayout>
              </c:layout>
              <c:tx>
                <c:strRef>
                  <c:f>'Template 50 students'!$B$22</c:f>
                  <c:strCache>
                    <c:ptCount val="1"/>
                    <c:pt idx="0">
                      <c:v>Student20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{1C63FF0F-73DE-874E-8B67-6CC3A5B354A3}</c15:txfldGUID>
                      <c15:f>'Template 50 students'!$B$22</c15:f>
                      <c15:dlblFieldTableCache>
                        <c:ptCount val="1"/>
                        <c:pt idx="0">
                          <c:v>Student20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tx>
                <c:strRef>
                  <c:f>'Template 50 students'!$B$23</c:f>
                  <c:strCache>
                    <c:ptCount val="1"/>
                    <c:pt idx="0">
                      <c:v>Student21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{C55E6FF0-5F13-5843-BCB5-77D8F83A7775}</c15:txfldGUID>
                      <c15:f>'Template 50 students'!$B$23</c15:f>
                      <c15:dlblFieldTableCache>
                        <c:ptCount val="1"/>
                        <c:pt idx="0">
                          <c:v>Student21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1"/>
              <c:tx>
                <c:strRef>
                  <c:f>'Template 50 students'!$B$24</c:f>
                  <c:strCache>
                    <c:ptCount val="1"/>
                    <c:pt idx="0">
                      <c:v>Student22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{EA848F75-1476-9C4E-8DC1-43655A428692}</c15:txfldGUID>
                      <c15:f>'Template 50 students'!$B$24</c15:f>
                      <c15:dlblFieldTableCache>
                        <c:ptCount val="1"/>
                        <c:pt idx="0">
                          <c:v>Student22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2"/>
              <c:tx>
                <c:strRef>
                  <c:f>'Template 50 students'!$B$25</c:f>
                  <c:strCache>
                    <c:ptCount val="1"/>
                    <c:pt idx="0">
                      <c:v>Student23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{017A629C-F254-9B47-919C-4AF8526B58BB}</c15:txfldGUID>
                      <c15:f>'Template 50 students'!$B$25</c15:f>
                      <c15:dlblFieldTableCache>
                        <c:ptCount val="1"/>
                        <c:pt idx="0">
                          <c:v>Student23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3"/>
              <c:tx>
                <c:strRef>
                  <c:f>'Template 50 students'!$B$26</c:f>
                  <c:strCache>
                    <c:ptCount val="1"/>
                    <c:pt idx="0">
                      <c:v>Student24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{E02B1918-53BB-E648-849E-443E94CD484B}</c15:txfldGUID>
                      <c15:f>'Template 50 students'!$B$26</c15:f>
                      <c15:dlblFieldTableCache>
                        <c:ptCount val="1"/>
                        <c:pt idx="0">
                          <c:v>Student24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4"/>
              <c:tx>
                <c:strRef>
                  <c:f>'Template 50 students'!$B$27</c:f>
                  <c:strCache>
                    <c:ptCount val="1"/>
                    <c:pt idx="0">
                      <c:v>Student25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{13CAA77F-17BA-E247-8E94-A3A54EAEC9E9}</c15:txfldGUID>
                      <c15:f>'Template 50 students'!$B$27</c15:f>
                      <c15:dlblFieldTableCache>
                        <c:ptCount val="1"/>
                        <c:pt idx="0">
                          <c:v>Student25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5"/>
              <c:tx>
                <c:strRef>
                  <c:f>'Template 50 students'!$B$28</c:f>
                  <c:strCache>
                    <c:ptCount val="1"/>
                    <c:pt idx="0">
                      <c:v>Student26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{511D0801-188E-9B46-A022-76794017B09B}</c15:txfldGUID>
                      <c15:f>'Template 50 students'!$B$28</c15:f>
                      <c15:dlblFieldTableCache>
                        <c:ptCount val="1"/>
                        <c:pt idx="0">
                          <c:v>Student26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6"/>
              <c:tx>
                <c:strRef>
                  <c:f>'Template 50 students'!$B$29</c:f>
                  <c:strCache>
                    <c:ptCount val="1"/>
                    <c:pt idx="0">
                      <c:v>Student27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{32E94584-8E55-4B41-9FC8-D3C8177D26E8}</c15:txfldGUID>
                      <c15:f>'Template 50 students'!$B$29</c15:f>
                      <c15:dlblFieldTableCache>
                        <c:ptCount val="1"/>
                        <c:pt idx="0">
                          <c:v>Student27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7"/>
              <c:tx>
                <c:strRef>
                  <c:f>'Template 50 students'!$B$30</c:f>
                  <c:strCache>
                    <c:ptCount val="1"/>
                    <c:pt idx="0">
                      <c:v>Student28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{C5FEF8AE-AB87-4E40-B93D-6854BC0B33B5}</c15:txfldGUID>
                      <c15:f>'Template 50 students'!$B$30</c15:f>
                      <c15:dlblFieldTableCache>
                        <c:ptCount val="1"/>
                        <c:pt idx="0">
                          <c:v>Student28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8"/>
              <c:tx>
                <c:strRef>
                  <c:f>'Template 50 students'!$B$31</c:f>
                  <c:strCache>
                    <c:ptCount val="1"/>
                    <c:pt idx="0">
                      <c:v>Student29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{90A747B3-3110-5F46-AEC0-2215ACA234D1}</c15:txfldGUID>
                      <c15:f>'Template 50 students'!$B$31</c15:f>
                      <c15:dlblFieldTableCache>
                        <c:ptCount val="1"/>
                        <c:pt idx="0">
                          <c:v>Student29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9"/>
              <c:tx>
                <c:strRef>
                  <c:f>'Template 50 students'!$B$32</c:f>
                  <c:strCache>
                    <c:ptCount val="1"/>
                    <c:pt idx="0">
                      <c:v>Student30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{A948D171-F3F7-5744-968D-0F6EA06FD08D}</c15:txfldGUID>
                      <c15:f>'Template 50 students'!$B$32</c15:f>
                      <c15:dlblFieldTableCache>
                        <c:ptCount val="1"/>
                        <c:pt idx="0">
                          <c:v>Student30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0"/>
              <c:layout>
                <c:manualLayout>
                  <c:x val="-0.00756715853197124"/>
                  <c:y val="0.0"/>
                </c:manualLayout>
              </c:layout>
              <c:tx>
                <c:strRef>
                  <c:f>'Template 50 students'!$B$33</c:f>
                  <c:strCache>
                    <c:ptCount val="1"/>
                    <c:pt idx="0">
                      <c:v>Student31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{19F891A1-94B8-504B-8055-A1EB4BC0869A}</c15:txfldGUID>
                      <c15:f>'Template 50 students'!$B$33</c15:f>
                      <c15:dlblFieldTableCache>
                        <c:ptCount val="1"/>
                        <c:pt idx="0">
                          <c:v>Student31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1"/>
              <c:tx>
                <c:strRef>
                  <c:f>'Template 50 students'!$B$34</c:f>
                  <c:strCache>
                    <c:ptCount val="1"/>
                    <c:pt idx="0">
                      <c:v>Student32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{C8883E5D-E9CB-364F-A07C-3FE82F14B589}</c15:txfldGUID>
                      <c15:f>'Template 50 students'!$B$34</c15:f>
                      <c15:dlblFieldTableCache>
                        <c:ptCount val="1"/>
                        <c:pt idx="0">
                          <c:v>Student32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2"/>
              <c:tx>
                <c:strRef>
                  <c:f>'Template 50 students'!$B$35</c:f>
                  <c:strCache>
                    <c:ptCount val="1"/>
                    <c:pt idx="0">
                      <c:v>Student33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{E3DD69BD-930F-E64E-A0D9-1C8F24AD2BA3}</c15:txfldGUID>
                      <c15:f>'Template 50 students'!$B$35</c15:f>
                      <c15:dlblFieldTableCache>
                        <c:ptCount val="1"/>
                        <c:pt idx="0">
                          <c:v>Student33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3"/>
              <c:layout>
                <c:manualLayout>
                  <c:x val="0.006053726825577"/>
                  <c:y val="0.00944971131503968"/>
                </c:manualLayout>
              </c:layout>
              <c:tx>
                <c:strRef>
                  <c:f>'Template 50 students'!$B$36</c:f>
                  <c:strCache>
                    <c:ptCount val="1"/>
                    <c:pt idx="0">
                      <c:v>Student34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{3DBBCC76-CB99-6D49-A8C4-10839D1AC2F0}</c15:txfldGUID>
                      <c15:f>'Template 50 students'!$B$36</c15:f>
                      <c15:dlblFieldTableCache>
                        <c:ptCount val="1"/>
                        <c:pt idx="0">
                          <c:v>Student34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4"/>
              <c:tx>
                <c:strRef>
                  <c:f>'Template 50 students'!$B$37</c:f>
                  <c:strCache>
                    <c:ptCount val="1"/>
                    <c:pt idx="0">
                      <c:v>Student35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{5683D969-78BA-4B4F-A3BE-1A67AEDDB6B6}</c15:txfldGUID>
                      <c15:f>'Template 50 students'!$B$37</c15:f>
                      <c15:dlblFieldTableCache>
                        <c:ptCount val="1"/>
                        <c:pt idx="0">
                          <c:v>Student35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5"/>
              <c:tx>
                <c:strRef>
                  <c:f>'Template 50 students'!$B$38</c:f>
                  <c:strCache>
                    <c:ptCount val="1"/>
                    <c:pt idx="0">
                      <c:v>Student36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{8020CAAF-DB92-654C-9B03-6F9CD10E153E}</c15:txfldGUID>
                      <c15:f>'Template 50 students'!$B$38</c15:f>
                      <c15:dlblFieldTableCache>
                        <c:ptCount val="1"/>
                        <c:pt idx="0">
                          <c:v>Student36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6"/>
              <c:tx>
                <c:strRef>
                  <c:f>'Template 50 students'!$B$39</c:f>
                  <c:strCache>
                    <c:ptCount val="1"/>
                    <c:pt idx="0">
                      <c:v>Student37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{80E2BC10-985D-7F4B-8571-2FC2C923C954}</c15:txfldGUID>
                      <c15:f>'Template 50 students'!$B$39</c15:f>
                      <c15:dlblFieldTableCache>
                        <c:ptCount val="1"/>
                        <c:pt idx="0">
                          <c:v>Student37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7"/>
              <c:tx>
                <c:strRef>
                  <c:f>'Template 50 students'!$B$40</c:f>
                  <c:strCache>
                    <c:ptCount val="1"/>
                    <c:pt idx="0">
                      <c:v>Student38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{9E86AE39-05DE-084A-8CEE-6F1834176BE2}</c15:txfldGUID>
                      <c15:f>'Template 50 students'!$B$40</c15:f>
                      <c15:dlblFieldTableCache>
                        <c:ptCount val="1"/>
                        <c:pt idx="0">
                          <c:v>Student38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8"/>
              <c:tx>
                <c:strRef>
                  <c:f>'Template 50 students'!$B$41</c:f>
                  <c:strCache>
                    <c:ptCount val="1"/>
                    <c:pt idx="0">
                      <c:v>Student39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{4040925D-F5DB-1547-AAE8-1E31B33CBC4D}</c15:txfldGUID>
                      <c15:f>'Template 50 students'!$B$41</c15:f>
                      <c15:dlblFieldTableCache>
                        <c:ptCount val="1"/>
                        <c:pt idx="0">
                          <c:v>Student39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9"/>
              <c:tx>
                <c:strRef>
                  <c:f>'Template 50 students'!$B$42</c:f>
                  <c:strCache>
                    <c:ptCount val="1"/>
                    <c:pt idx="0">
                      <c:v>Student40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{7B2C78C6-B92B-4548-B22D-093931602508}</c15:txfldGUID>
                      <c15:f>'Template 50 students'!$B$42</c15:f>
                      <c15:dlblFieldTableCache>
                        <c:ptCount val="1"/>
                        <c:pt idx="0">
                          <c:v>Student40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0"/>
              <c:layout>
                <c:manualLayout>
                  <c:x val="0.0"/>
                  <c:y val="-0.0151195381040635"/>
                </c:manualLayout>
              </c:layout>
              <c:tx>
                <c:strRef>
                  <c:f>'Template 50 students'!$B$43</c:f>
                  <c:strCache>
                    <c:ptCount val="1"/>
                    <c:pt idx="0">
                      <c:v>Student41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{A6D3A35C-06B9-5444-A949-03D8693A3AC9}</c15:txfldGUID>
                      <c15:f>'Template 50 students'!$B$43</c15:f>
                      <c15:dlblFieldTableCache>
                        <c:ptCount val="1"/>
                        <c:pt idx="0">
                          <c:v>Student41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1"/>
              <c:tx>
                <c:strRef>
                  <c:f>'Template 50 students'!$B$44</c:f>
                  <c:strCache>
                    <c:ptCount val="1"/>
                    <c:pt idx="0">
                      <c:v>Student42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{21A92FEB-EFFA-094C-9B04-2A673D90D98E}</c15:txfldGUID>
                      <c15:f>'Template 50 students'!$B$44</c15:f>
                      <c15:dlblFieldTableCache>
                        <c:ptCount val="1"/>
                        <c:pt idx="0">
                          <c:v>Student42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2"/>
              <c:layout>
                <c:manualLayout>
                  <c:x val="0.0030268634127885"/>
                  <c:y val="-0.0188994226300794"/>
                </c:manualLayout>
              </c:layout>
              <c:tx>
                <c:strRef>
                  <c:f>'Template 50 students'!$B$45</c:f>
                  <c:strCache>
                    <c:ptCount val="1"/>
                    <c:pt idx="0">
                      <c:v>Student43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{AC982E0A-4557-1D4D-AEDB-A9327C120E14}</c15:txfldGUID>
                      <c15:f>'Template 50 students'!$B$45</c15:f>
                      <c15:dlblFieldTableCache>
                        <c:ptCount val="1"/>
                        <c:pt idx="0">
                          <c:v>Student43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3"/>
              <c:layout>
                <c:manualLayout>
                  <c:x val="-1.1098370970896E-16"/>
                  <c:y val="0.0132295958410556"/>
                </c:manualLayout>
              </c:layout>
              <c:tx>
                <c:strRef>
                  <c:f>'Template 50 students'!$B$46</c:f>
                  <c:strCache>
                    <c:ptCount val="1"/>
                    <c:pt idx="0">
                      <c:v>Student44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{EE5A4943-F066-6D4F-AF03-1F351D8DD20B}</c15:txfldGUID>
                      <c15:f>'Template 50 students'!$B$46</c15:f>
                      <c15:dlblFieldTableCache>
                        <c:ptCount val="1"/>
                        <c:pt idx="0">
                          <c:v>Student44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4"/>
              <c:tx>
                <c:strRef>
                  <c:f>'Template 50 students'!$B$47</c:f>
                  <c:strCache>
                    <c:ptCount val="1"/>
                    <c:pt idx="0">
                      <c:v>Student45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{EFB60187-B74D-7347-9347-2C0B997B9850}</c15:txfldGUID>
                      <c15:f>'Template 50 students'!$B$47</c15:f>
                      <c15:dlblFieldTableCache>
                        <c:ptCount val="1"/>
                        <c:pt idx="0">
                          <c:v>Student45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5"/>
              <c:tx>
                <c:strRef>
                  <c:f>'Template 50 students'!$B$48</c:f>
                  <c:strCache>
                    <c:ptCount val="1"/>
                    <c:pt idx="0">
                      <c:v>Student46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{E15A14C9-C595-884A-A714-35B53E4D49BF}</c15:txfldGUID>
                      <c15:f>'Template 50 students'!$B$48</c15:f>
                      <c15:dlblFieldTableCache>
                        <c:ptCount val="1"/>
                        <c:pt idx="0">
                          <c:v>Student46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6"/>
              <c:tx>
                <c:strRef>
                  <c:f>'Template 50 students'!$B$49</c:f>
                  <c:strCache>
                    <c:ptCount val="1"/>
                    <c:pt idx="0">
                      <c:v>Student47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{5B301449-8C41-A142-9A1C-AD44FA84A97A}</c15:txfldGUID>
                      <c15:f>'Template 50 students'!$B$49</c15:f>
                      <c15:dlblFieldTableCache>
                        <c:ptCount val="1"/>
                        <c:pt idx="0">
                          <c:v>Student47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7"/>
              <c:tx>
                <c:strRef>
                  <c:f>'Template 50 students'!$B$50</c:f>
                  <c:strCache>
                    <c:ptCount val="1"/>
                    <c:pt idx="0">
                      <c:v>Student48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{08F6C619-007C-2F48-B985-07AFD7E6992B}</c15:txfldGUID>
                      <c15:f>'Template 50 students'!$B$50</c15:f>
                      <c15:dlblFieldTableCache>
                        <c:ptCount val="1"/>
                        <c:pt idx="0">
                          <c:v>Student48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8"/>
              <c:tx>
                <c:strRef>
                  <c:f>'Template 50 students'!$B$51</c:f>
                  <c:strCache>
                    <c:ptCount val="1"/>
                    <c:pt idx="0">
                      <c:v>Student49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{C5E7343B-67E6-F84B-8118-3989E591832F}</c15:txfldGUID>
                      <c15:f>'Template 50 students'!$B$51</c15:f>
                      <c15:dlblFieldTableCache>
                        <c:ptCount val="1"/>
                        <c:pt idx="0">
                          <c:v>Student49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9"/>
              <c:tx>
                <c:strRef>
                  <c:f>'Template 50 students'!$B$52</c:f>
                  <c:strCache>
                    <c:ptCount val="1"/>
                    <c:pt idx="0">
                      <c:v>Student50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{AA2033A1-4FAA-9249-9415-6B1A65C50817}</c15:txfldGUID>
                      <c15:f>'Template 50 students'!$B$52</c15:f>
                      <c15:dlblFieldTableCache>
                        <c:ptCount val="1"/>
                        <c:pt idx="0">
                          <c:v>Student50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[0]!Fifty1</c:f>
              <c:numCache>
                <c:formatCode>0.00</c:formatCode>
                <c:ptCount val="50"/>
                <c:pt idx="0">
                  <c:v>0.156695139281601</c:v>
                </c:pt>
                <c:pt idx="1">
                  <c:v>0.0391737848204003</c:v>
                </c:pt>
                <c:pt idx="2">
                  <c:v>2.076210595481215</c:v>
                </c:pt>
                <c:pt idx="3">
                  <c:v>-1.919515456199613</c:v>
                </c:pt>
                <c:pt idx="4">
                  <c:v>-0.0391737848204003</c:v>
                </c:pt>
                <c:pt idx="5">
                  <c:v>-1.29273489907321</c:v>
                </c:pt>
                <c:pt idx="6">
                  <c:v>-0.979344620510007</c:v>
                </c:pt>
                <c:pt idx="7">
                  <c:v>-0.352564063383602</c:v>
                </c:pt>
                <c:pt idx="8">
                  <c:v>0.117521354461201</c:v>
                </c:pt>
                <c:pt idx="9">
                  <c:v>0.430911633024403</c:v>
                </c:pt>
                <c:pt idx="10">
                  <c:v>-0.274216493742802</c:v>
                </c:pt>
                <c:pt idx="11">
                  <c:v>-2.232905734762816</c:v>
                </c:pt>
                <c:pt idx="12">
                  <c:v>-0.352564063383602</c:v>
                </c:pt>
                <c:pt idx="13">
                  <c:v>-0.548432987485604</c:v>
                </c:pt>
                <c:pt idx="14">
                  <c:v>0.195868924102001</c:v>
                </c:pt>
                <c:pt idx="15">
                  <c:v>-0.744301911587605</c:v>
                </c:pt>
                <c:pt idx="16">
                  <c:v>-1.997863025840414</c:v>
                </c:pt>
                <c:pt idx="17">
                  <c:v>-1.488603823175211</c:v>
                </c:pt>
                <c:pt idx="18">
                  <c:v>2.742164937428019</c:v>
                </c:pt>
                <c:pt idx="19">
                  <c:v>1.37108246871401</c:v>
                </c:pt>
                <c:pt idx="20">
                  <c:v>0.822649481228406</c:v>
                </c:pt>
                <c:pt idx="21">
                  <c:v>0.705128126767205</c:v>
                </c:pt>
                <c:pt idx="22">
                  <c:v>0.509259202665204</c:v>
                </c:pt>
                <c:pt idx="23">
                  <c:v>-2.89886007670962</c:v>
                </c:pt>
                <c:pt idx="24">
                  <c:v>1.37108246871401</c:v>
                </c:pt>
                <c:pt idx="25">
                  <c:v>1.331908683893609</c:v>
                </c:pt>
                <c:pt idx="26">
                  <c:v>-1.841167886558813</c:v>
                </c:pt>
                <c:pt idx="27">
                  <c:v>-2.037036810660815</c:v>
                </c:pt>
                <c:pt idx="28">
                  <c:v>-1.41025625353441</c:v>
                </c:pt>
                <c:pt idx="29">
                  <c:v>-1.880341671379213</c:v>
                </c:pt>
                <c:pt idx="30">
                  <c:v>-0.979344620510007</c:v>
                </c:pt>
                <c:pt idx="31">
                  <c:v>0.0391737848204003</c:v>
                </c:pt>
                <c:pt idx="32">
                  <c:v>0.665954341946805</c:v>
                </c:pt>
                <c:pt idx="33">
                  <c:v>-0.430911633024403</c:v>
                </c:pt>
                <c:pt idx="34">
                  <c:v>2.78133872224842</c:v>
                </c:pt>
                <c:pt idx="35">
                  <c:v>0.470085417844803</c:v>
                </c:pt>
                <c:pt idx="36">
                  <c:v>-0.548432987485604</c:v>
                </c:pt>
                <c:pt idx="37">
                  <c:v>0.0391737848204003</c:v>
                </c:pt>
                <c:pt idx="38">
                  <c:v>-0.274216493742802</c:v>
                </c:pt>
                <c:pt idx="39">
                  <c:v>-1.096865974971208</c:v>
                </c:pt>
                <c:pt idx="40">
                  <c:v>2.350427089224016</c:v>
                </c:pt>
                <c:pt idx="41">
                  <c:v>2.546296013326018</c:v>
                </c:pt>
                <c:pt idx="42">
                  <c:v>0.509259202665204</c:v>
                </c:pt>
                <c:pt idx="43">
                  <c:v>-0.587606772306004</c:v>
                </c:pt>
                <c:pt idx="44">
                  <c:v>1.44943003835481</c:v>
                </c:pt>
                <c:pt idx="45">
                  <c:v>0.940170835689607</c:v>
                </c:pt>
                <c:pt idx="46">
                  <c:v>-1.018518405330407</c:v>
                </c:pt>
                <c:pt idx="47">
                  <c:v>0.587606772306004</c:v>
                </c:pt>
                <c:pt idx="48">
                  <c:v>-0.0783475696408005</c:v>
                </c:pt>
                <c:pt idx="49">
                  <c:v>-0.0391737848204003</c:v>
                </c:pt>
              </c:numCache>
            </c:numRef>
          </c:xVal>
          <c:yVal>
            <c:numRef>
              <c:f>[0]!Fifty2</c:f>
              <c:numCache>
                <c:formatCode>0</c:formatCode>
                <c:ptCount val="50"/>
                <c:pt idx="0">
                  <c:v>70.0</c:v>
                </c:pt>
                <c:pt idx="1">
                  <c:v>84.0</c:v>
                </c:pt>
                <c:pt idx="2">
                  <c:v>100.0</c:v>
                </c:pt>
                <c:pt idx="3">
                  <c:v>38.0</c:v>
                </c:pt>
                <c:pt idx="4">
                  <c:v>98.0</c:v>
                </c:pt>
                <c:pt idx="5">
                  <c:v>61.0</c:v>
                </c:pt>
                <c:pt idx="6">
                  <c:v>71.0</c:v>
                </c:pt>
                <c:pt idx="7">
                  <c:v>85.0</c:v>
                </c:pt>
                <c:pt idx="8">
                  <c:v>41.0</c:v>
                </c:pt>
                <c:pt idx="9">
                  <c:v>90.0</c:v>
                </c:pt>
                <c:pt idx="10">
                  <c:v>79.0</c:v>
                </c:pt>
                <c:pt idx="11">
                  <c:v>11.0</c:v>
                </c:pt>
                <c:pt idx="12">
                  <c:v>67.0</c:v>
                </c:pt>
                <c:pt idx="13">
                  <c:v>40.0</c:v>
                </c:pt>
                <c:pt idx="14">
                  <c:v>26.0</c:v>
                </c:pt>
                <c:pt idx="15">
                  <c:v>80.0</c:v>
                </c:pt>
                <c:pt idx="16">
                  <c:v>35.0</c:v>
                </c:pt>
                <c:pt idx="17">
                  <c:v>20.0</c:v>
                </c:pt>
                <c:pt idx="18">
                  <c:v>88.0</c:v>
                </c:pt>
                <c:pt idx="19">
                  <c:v>56.0</c:v>
                </c:pt>
                <c:pt idx="20">
                  <c:v>77.0</c:v>
                </c:pt>
                <c:pt idx="21">
                  <c:v>68.0</c:v>
                </c:pt>
                <c:pt idx="22">
                  <c:v>39.0</c:v>
                </c:pt>
                <c:pt idx="23">
                  <c:v>21.0</c:v>
                </c:pt>
                <c:pt idx="24">
                  <c:v>57.0</c:v>
                </c:pt>
                <c:pt idx="25">
                  <c:v>82.0</c:v>
                </c:pt>
                <c:pt idx="26">
                  <c:v>23.0</c:v>
                </c:pt>
                <c:pt idx="27">
                  <c:v>28.0</c:v>
                </c:pt>
                <c:pt idx="28">
                  <c:v>27.0</c:v>
                </c:pt>
                <c:pt idx="29">
                  <c:v>11.0</c:v>
                </c:pt>
                <c:pt idx="30">
                  <c:v>43.0</c:v>
                </c:pt>
                <c:pt idx="31">
                  <c:v>64.0</c:v>
                </c:pt>
                <c:pt idx="32">
                  <c:v>62.0</c:v>
                </c:pt>
                <c:pt idx="33">
                  <c:v>39.0</c:v>
                </c:pt>
                <c:pt idx="34">
                  <c:v>86.0</c:v>
                </c:pt>
                <c:pt idx="35">
                  <c:v>39.0</c:v>
                </c:pt>
                <c:pt idx="36">
                  <c:v>47.0</c:v>
                </c:pt>
                <c:pt idx="37">
                  <c:v>22.0</c:v>
                </c:pt>
                <c:pt idx="38">
                  <c:v>52.0</c:v>
                </c:pt>
                <c:pt idx="39">
                  <c:v>17.0</c:v>
                </c:pt>
                <c:pt idx="40">
                  <c:v>82.0</c:v>
                </c:pt>
                <c:pt idx="41">
                  <c:v>90.0</c:v>
                </c:pt>
                <c:pt idx="42">
                  <c:v>81.0</c:v>
                </c:pt>
                <c:pt idx="43">
                  <c:v>61.0</c:v>
                </c:pt>
                <c:pt idx="44">
                  <c:v>63.0</c:v>
                </c:pt>
                <c:pt idx="45">
                  <c:v>81.0</c:v>
                </c:pt>
                <c:pt idx="46">
                  <c:v>14.0</c:v>
                </c:pt>
                <c:pt idx="47">
                  <c:v>90.0</c:v>
                </c:pt>
                <c:pt idx="48">
                  <c:v>38.0</c:v>
                </c:pt>
                <c:pt idx="49">
                  <c:v>39.0</c:v>
                </c:pt>
              </c:numCache>
            </c:numRef>
          </c:yVal>
          <c:smooth val="0"/>
          <c:extLst/>
        </c:ser>
        <c:ser>
          <c:idx val="1"/>
          <c:order val="1"/>
          <c:tx>
            <c:v>vertical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'Template 50 students'!$E$55</c:f>
                  <c:strCache>
                    <c:ptCount val="1"/>
                    <c:pt idx="0">
                      <c:v>-0.06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{9D57680C-D982-AB4A-9A5C-98651E07C4A8}</c15:txfldGUID>
                      <c15:f>'Template 50 students'!$E$55</c15:f>
                      <c15:dlblFieldTableCache>
                        <c:ptCount val="1"/>
                        <c:pt idx="0">
                          <c:v>-0.06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Calculations!$H$53:$H$54</c:f>
              <c:numCache>
                <c:formatCode>0.00</c:formatCode>
                <c:ptCount val="2"/>
                <c:pt idx="0">
                  <c:v>-0.0618945800162326</c:v>
                </c:pt>
                <c:pt idx="1">
                  <c:v>-0.0618945800162326</c:v>
                </c:pt>
              </c:numCache>
            </c:numRef>
          </c:xVal>
          <c:yVal>
            <c:numRef>
              <c:f>Calculations!$I$53:$I$54</c:f>
              <c:numCache>
                <c:formatCode>0</c:formatCode>
                <c:ptCount val="2"/>
                <c:pt idx="0">
                  <c:v>1.0</c:v>
                </c:pt>
                <c:pt idx="1">
                  <c:v>110.0</c:v>
                </c:pt>
              </c:numCache>
            </c:numRef>
          </c:yVal>
          <c:smooth val="0"/>
        </c:ser>
        <c:ser>
          <c:idx val="2"/>
          <c:order val="2"/>
          <c:tx>
            <c:v>Horizontal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00B050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Calculations!$H$55:$H$56</c:f>
              <c:numCache>
                <c:formatCode>0.00</c:formatCode>
                <c:ptCount val="2"/>
                <c:pt idx="0">
                  <c:v>-2.89886007670962</c:v>
                </c:pt>
                <c:pt idx="1">
                  <c:v>2.78133872224842</c:v>
                </c:pt>
              </c:numCache>
            </c:numRef>
          </c:xVal>
          <c:yVal>
            <c:numRef>
              <c:f>Calculations!$I$55:$I$56</c:f>
              <c:numCache>
                <c:formatCode>0.00</c:formatCode>
                <c:ptCount val="2"/>
                <c:pt idx="0">
                  <c:v>55.66</c:v>
                </c:pt>
                <c:pt idx="1">
                  <c:v>55.66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43284032"/>
        <c:axId val="-1843275968"/>
      </c:scatterChart>
      <c:valAx>
        <c:axId val="-1843284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050" b="1">
                    <a:solidFill>
                      <a:sysClr val="windowText" lastClr="000000"/>
                    </a:solidFill>
                  </a:rPr>
                  <a:t>Progress (effect size)</a:t>
                </a:r>
              </a:p>
            </c:rich>
          </c:tx>
          <c:layout>
            <c:manualLayout>
              <c:xMode val="edge"/>
              <c:yMode val="edge"/>
              <c:x val="0.396635129295911"/>
              <c:y val="0.95303409042724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43275968"/>
        <c:crossesAt val="0.0"/>
        <c:crossBetween val="midCat"/>
      </c:valAx>
      <c:valAx>
        <c:axId val="-18432759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ysClr val="windowText" lastClr="000000"/>
                    </a:solidFill>
                  </a:rPr>
                  <a:t>Achievement (test score)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432840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Progress &amp; Achievement</a:t>
            </a:r>
            <a:endParaRPr lang="en-NZ" sz="2800"/>
          </a:p>
        </c:rich>
      </c:tx>
      <c:layout>
        <c:manualLayout>
          <c:xMode val="edge"/>
          <c:yMode val="edge"/>
          <c:x val="0.262290823181722"/>
          <c:y val="0.044605806907970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Calculations!$O$1</c:f>
              <c:strCache>
                <c:ptCount val="1"/>
                <c:pt idx="0">
                  <c:v>Time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[0]!hundred1</c:f>
              <c:numCache>
                <c:formatCode>0.00</c:formatCode>
                <c:ptCount val="100"/>
                <c:pt idx="0">
                  <c:v>0.168094359593779</c:v>
                </c:pt>
                <c:pt idx="1">
                  <c:v>2.017132315125344</c:v>
                </c:pt>
                <c:pt idx="2">
                  <c:v>1.512849236344008</c:v>
                </c:pt>
                <c:pt idx="3">
                  <c:v>-0.336188719187557</c:v>
                </c:pt>
                <c:pt idx="4">
                  <c:v>-0.504283078781336</c:v>
                </c:pt>
                <c:pt idx="5">
                  <c:v>-0.672377438375115</c:v>
                </c:pt>
                <c:pt idx="6">
                  <c:v>0.0</c:v>
                </c:pt>
                <c:pt idx="7">
                  <c:v>1.34475487675023</c:v>
                </c:pt>
                <c:pt idx="8">
                  <c:v>-1.34475487675023</c:v>
                </c:pt>
                <c:pt idx="9">
                  <c:v>-0.840471797968893</c:v>
                </c:pt>
                <c:pt idx="10">
                  <c:v>0.840471797968893</c:v>
                </c:pt>
                <c:pt idx="11">
                  <c:v>-0.840471797968893</c:v>
                </c:pt>
                <c:pt idx="12">
                  <c:v>-1.008566157562672</c:v>
                </c:pt>
                <c:pt idx="13">
                  <c:v>-0.672377438375115</c:v>
                </c:pt>
                <c:pt idx="14">
                  <c:v>0.168094359593779</c:v>
                </c:pt>
                <c:pt idx="15">
                  <c:v>1.512849236344008</c:v>
                </c:pt>
                <c:pt idx="16">
                  <c:v>0.168094359593779</c:v>
                </c:pt>
                <c:pt idx="17">
                  <c:v>0.168094359593779</c:v>
                </c:pt>
                <c:pt idx="18">
                  <c:v>0.336188719187557</c:v>
                </c:pt>
                <c:pt idx="19">
                  <c:v>0.672377438375115</c:v>
                </c:pt>
                <c:pt idx="20">
                  <c:v>0.0</c:v>
                </c:pt>
                <c:pt idx="21">
                  <c:v>-1.680943595937786</c:v>
                </c:pt>
                <c:pt idx="22">
                  <c:v>0.0</c:v>
                </c:pt>
                <c:pt idx="23">
                  <c:v>-0.168094359593779</c:v>
                </c:pt>
                <c:pt idx="24">
                  <c:v>-0.840471797968893</c:v>
                </c:pt>
                <c:pt idx="25">
                  <c:v>-0.504283078781336</c:v>
                </c:pt>
                <c:pt idx="26">
                  <c:v>-1.512849236344008</c:v>
                </c:pt>
                <c:pt idx="27">
                  <c:v>1.680943595937786</c:v>
                </c:pt>
                <c:pt idx="28">
                  <c:v>1.680943595937786</c:v>
                </c:pt>
                <c:pt idx="29">
                  <c:v>0.672377438375115</c:v>
                </c:pt>
                <c:pt idx="30">
                  <c:v>-1.008566157562672</c:v>
                </c:pt>
                <c:pt idx="31">
                  <c:v>-0.504283078781336</c:v>
                </c:pt>
                <c:pt idx="32">
                  <c:v>-1.176660517156451</c:v>
                </c:pt>
                <c:pt idx="33">
                  <c:v>2.857604113094237</c:v>
                </c:pt>
                <c:pt idx="34">
                  <c:v>-0.336188719187557</c:v>
                </c:pt>
                <c:pt idx="35">
                  <c:v>0.0</c:v>
                </c:pt>
                <c:pt idx="36">
                  <c:v>2.185226674719122</c:v>
                </c:pt>
                <c:pt idx="37">
                  <c:v>-0.840471797968893</c:v>
                </c:pt>
                <c:pt idx="38">
                  <c:v>-0.504283078781336</c:v>
                </c:pt>
                <c:pt idx="39">
                  <c:v>-0.672377438375115</c:v>
                </c:pt>
                <c:pt idx="40">
                  <c:v>-2.353321034312901</c:v>
                </c:pt>
                <c:pt idx="41">
                  <c:v>2.353321034312901</c:v>
                </c:pt>
                <c:pt idx="42">
                  <c:v>-0.840471797968893</c:v>
                </c:pt>
                <c:pt idx="43">
                  <c:v>0.336188719187557</c:v>
                </c:pt>
                <c:pt idx="44">
                  <c:v>-1.680943595937786</c:v>
                </c:pt>
                <c:pt idx="45">
                  <c:v>0.336188719187557</c:v>
                </c:pt>
                <c:pt idx="46">
                  <c:v>0.672377438375115</c:v>
                </c:pt>
                <c:pt idx="47">
                  <c:v>-1.512849236344008</c:v>
                </c:pt>
                <c:pt idx="48">
                  <c:v>-2.185226674719122</c:v>
                </c:pt>
                <c:pt idx="49">
                  <c:v>-0.504283078781336</c:v>
                </c:pt>
                <c:pt idx="50">
                  <c:v>-3.025698472688016</c:v>
                </c:pt>
                <c:pt idx="51">
                  <c:v>-2.353321034312901</c:v>
                </c:pt>
                <c:pt idx="52">
                  <c:v>-1.512849236344008</c:v>
                </c:pt>
                <c:pt idx="53">
                  <c:v>-1.512849236344008</c:v>
                </c:pt>
                <c:pt idx="54">
                  <c:v>1.34475487675023</c:v>
                </c:pt>
                <c:pt idx="55">
                  <c:v>-2.857604113094237</c:v>
                </c:pt>
                <c:pt idx="56">
                  <c:v>0.504283078781336</c:v>
                </c:pt>
                <c:pt idx="57">
                  <c:v>1.849037955531565</c:v>
                </c:pt>
                <c:pt idx="58">
                  <c:v>0.0</c:v>
                </c:pt>
                <c:pt idx="59">
                  <c:v>-1.849037955531565</c:v>
                </c:pt>
                <c:pt idx="60">
                  <c:v>-0.168094359593779</c:v>
                </c:pt>
                <c:pt idx="61">
                  <c:v>1.008566157562672</c:v>
                </c:pt>
                <c:pt idx="62">
                  <c:v>-2.52141539390668</c:v>
                </c:pt>
                <c:pt idx="63">
                  <c:v>-1.849037955531565</c:v>
                </c:pt>
                <c:pt idx="64">
                  <c:v>1.680943595937786</c:v>
                </c:pt>
                <c:pt idx="65">
                  <c:v>0.336188719187557</c:v>
                </c:pt>
                <c:pt idx="66">
                  <c:v>0.504283078781336</c:v>
                </c:pt>
                <c:pt idx="67">
                  <c:v>-1.176660517156451</c:v>
                </c:pt>
                <c:pt idx="68">
                  <c:v>-1.176660517156451</c:v>
                </c:pt>
                <c:pt idx="69">
                  <c:v>1.512849236344008</c:v>
                </c:pt>
                <c:pt idx="70">
                  <c:v>2.185226674719122</c:v>
                </c:pt>
                <c:pt idx="71">
                  <c:v>-1.849037955531565</c:v>
                </c:pt>
                <c:pt idx="72">
                  <c:v>1.512849236344008</c:v>
                </c:pt>
                <c:pt idx="73">
                  <c:v>1.680943595937786</c:v>
                </c:pt>
                <c:pt idx="74">
                  <c:v>1.008566157562672</c:v>
                </c:pt>
                <c:pt idx="75">
                  <c:v>0.840471797968893</c:v>
                </c:pt>
                <c:pt idx="76">
                  <c:v>2.017132315125344</c:v>
                </c:pt>
                <c:pt idx="77">
                  <c:v>1.34475487675023</c:v>
                </c:pt>
                <c:pt idx="78">
                  <c:v>0.0</c:v>
                </c:pt>
                <c:pt idx="79">
                  <c:v>2.185226674719122</c:v>
                </c:pt>
                <c:pt idx="80">
                  <c:v>-0.840471797968893</c:v>
                </c:pt>
                <c:pt idx="81">
                  <c:v>-0.336188719187557</c:v>
                </c:pt>
                <c:pt idx="82">
                  <c:v>1.680943595937786</c:v>
                </c:pt>
                <c:pt idx="83">
                  <c:v>-0.168094359593779</c:v>
                </c:pt>
                <c:pt idx="84">
                  <c:v>2.185226674719122</c:v>
                </c:pt>
                <c:pt idx="85">
                  <c:v>0.0</c:v>
                </c:pt>
                <c:pt idx="86">
                  <c:v>0.0</c:v>
                </c:pt>
                <c:pt idx="87">
                  <c:v>-1.680943595937786</c:v>
                </c:pt>
                <c:pt idx="88">
                  <c:v>-0.168094359593779</c:v>
                </c:pt>
                <c:pt idx="89">
                  <c:v>0.504283078781336</c:v>
                </c:pt>
                <c:pt idx="90">
                  <c:v>-0.336188719187557</c:v>
                </c:pt>
                <c:pt idx="91">
                  <c:v>0.672377438375115</c:v>
                </c:pt>
                <c:pt idx="92">
                  <c:v>0.672377438375115</c:v>
                </c:pt>
                <c:pt idx="93">
                  <c:v>2.689509753500458</c:v>
                </c:pt>
                <c:pt idx="94">
                  <c:v>-0.168094359593779</c:v>
                </c:pt>
                <c:pt idx="95">
                  <c:v>-1.176660517156451</c:v>
                </c:pt>
                <c:pt idx="96">
                  <c:v>1.512849236344008</c:v>
                </c:pt>
                <c:pt idx="97">
                  <c:v>-2.353321034312901</c:v>
                </c:pt>
                <c:pt idx="98">
                  <c:v>0.840471797968893</c:v>
                </c:pt>
                <c:pt idx="99">
                  <c:v>1.34475487675023</c:v>
                </c:pt>
              </c:numCache>
            </c:numRef>
          </c:xVal>
          <c:yVal>
            <c:numRef>
              <c:f>[0]!hundred2</c:f>
              <c:numCache>
                <c:formatCode>0</c:formatCode>
                <c:ptCount val="100"/>
                <c:pt idx="0">
                  <c:v>22.0</c:v>
                </c:pt>
                <c:pt idx="1">
                  <c:v>33.0</c:v>
                </c:pt>
                <c:pt idx="2">
                  <c:v>39.0</c:v>
                </c:pt>
                <c:pt idx="3">
                  <c:v>34.0</c:v>
                </c:pt>
                <c:pt idx="4">
                  <c:v>26.0</c:v>
                </c:pt>
                <c:pt idx="5">
                  <c:v>20.0</c:v>
                </c:pt>
                <c:pt idx="6">
                  <c:v>28.0</c:v>
                </c:pt>
                <c:pt idx="7">
                  <c:v>30.0</c:v>
                </c:pt>
                <c:pt idx="8">
                  <c:v>21.0</c:v>
                </c:pt>
                <c:pt idx="9">
                  <c:v>27.0</c:v>
                </c:pt>
                <c:pt idx="10">
                  <c:v>27.0</c:v>
                </c:pt>
                <c:pt idx="11">
                  <c:v>23.0</c:v>
                </c:pt>
                <c:pt idx="12">
                  <c:v>33.0</c:v>
                </c:pt>
                <c:pt idx="13">
                  <c:v>28.0</c:v>
                </c:pt>
                <c:pt idx="14">
                  <c:v>25.0</c:v>
                </c:pt>
                <c:pt idx="15">
                  <c:v>38.0</c:v>
                </c:pt>
                <c:pt idx="16">
                  <c:v>24.0</c:v>
                </c:pt>
                <c:pt idx="17">
                  <c:v>31.0</c:v>
                </c:pt>
                <c:pt idx="18">
                  <c:v>24.0</c:v>
                </c:pt>
                <c:pt idx="19">
                  <c:v>28.0</c:v>
                </c:pt>
                <c:pt idx="20">
                  <c:v>33.0</c:v>
                </c:pt>
                <c:pt idx="21">
                  <c:v>28.0</c:v>
                </c:pt>
                <c:pt idx="22">
                  <c:v>25.0</c:v>
                </c:pt>
                <c:pt idx="23">
                  <c:v>20.0</c:v>
                </c:pt>
                <c:pt idx="24">
                  <c:v>34.0</c:v>
                </c:pt>
                <c:pt idx="25">
                  <c:v>31.0</c:v>
                </c:pt>
                <c:pt idx="26">
                  <c:v>28.0</c:v>
                </c:pt>
                <c:pt idx="27">
                  <c:v>31.0</c:v>
                </c:pt>
                <c:pt idx="28">
                  <c:v>32.0</c:v>
                </c:pt>
                <c:pt idx="29">
                  <c:v>29.0</c:v>
                </c:pt>
                <c:pt idx="30">
                  <c:v>30.0</c:v>
                </c:pt>
                <c:pt idx="31">
                  <c:v>22.0</c:v>
                </c:pt>
                <c:pt idx="32">
                  <c:v>29.0</c:v>
                </c:pt>
                <c:pt idx="33">
                  <c:v>39.0</c:v>
                </c:pt>
                <c:pt idx="34">
                  <c:v>23.0</c:v>
                </c:pt>
                <c:pt idx="35">
                  <c:v>33.0</c:v>
                </c:pt>
                <c:pt idx="36">
                  <c:v>39.0</c:v>
                </c:pt>
                <c:pt idx="37">
                  <c:v>21.0</c:v>
                </c:pt>
                <c:pt idx="38">
                  <c:v>33.0</c:v>
                </c:pt>
                <c:pt idx="39">
                  <c:v>31.0</c:v>
                </c:pt>
                <c:pt idx="40">
                  <c:v>26.0</c:v>
                </c:pt>
                <c:pt idx="41">
                  <c:v>35.0</c:v>
                </c:pt>
                <c:pt idx="42">
                  <c:v>20.0</c:v>
                </c:pt>
                <c:pt idx="43">
                  <c:v>33.0</c:v>
                </c:pt>
                <c:pt idx="44">
                  <c:v>23.0</c:v>
                </c:pt>
                <c:pt idx="45">
                  <c:v>35.0</c:v>
                </c:pt>
                <c:pt idx="46">
                  <c:v>31.0</c:v>
                </c:pt>
                <c:pt idx="47">
                  <c:v>25.0</c:v>
                </c:pt>
                <c:pt idx="48">
                  <c:v>27.0</c:v>
                </c:pt>
                <c:pt idx="49">
                  <c:v>21.0</c:v>
                </c:pt>
                <c:pt idx="50">
                  <c:v>22.0</c:v>
                </c:pt>
                <c:pt idx="51">
                  <c:v>25.0</c:v>
                </c:pt>
                <c:pt idx="52">
                  <c:v>22.0</c:v>
                </c:pt>
                <c:pt idx="53">
                  <c:v>24.0</c:v>
                </c:pt>
                <c:pt idx="54">
                  <c:v>35.0</c:v>
                </c:pt>
                <c:pt idx="55">
                  <c:v>23.0</c:v>
                </c:pt>
                <c:pt idx="56">
                  <c:v>34.0</c:v>
                </c:pt>
                <c:pt idx="57">
                  <c:v>39.0</c:v>
                </c:pt>
                <c:pt idx="58">
                  <c:v>24.0</c:v>
                </c:pt>
                <c:pt idx="59">
                  <c:v>28.0</c:v>
                </c:pt>
                <c:pt idx="60">
                  <c:v>32.0</c:v>
                </c:pt>
                <c:pt idx="61">
                  <c:v>39.0</c:v>
                </c:pt>
                <c:pt idx="62">
                  <c:v>25.0</c:v>
                </c:pt>
                <c:pt idx="63">
                  <c:v>25.0</c:v>
                </c:pt>
                <c:pt idx="64">
                  <c:v>30.0</c:v>
                </c:pt>
                <c:pt idx="65">
                  <c:v>31.0</c:v>
                </c:pt>
                <c:pt idx="66">
                  <c:v>31.0</c:v>
                </c:pt>
                <c:pt idx="67">
                  <c:v>31.0</c:v>
                </c:pt>
                <c:pt idx="68">
                  <c:v>30.0</c:v>
                </c:pt>
                <c:pt idx="69">
                  <c:v>35.0</c:v>
                </c:pt>
                <c:pt idx="70">
                  <c:v>34.0</c:v>
                </c:pt>
                <c:pt idx="71">
                  <c:v>28.0</c:v>
                </c:pt>
                <c:pt idx="72">
                  <c:v>31.0</c:v>
                </c:pt>
                <c:pt idx="73">
                  <c:v>36.0</c:v>
                </c:pt>
                <c:pt idx="74">
                  <c:v>29.0</c:v>
                </c:pt>
                <c:pt idx="75">
                  <c:v>36.0</c:v>
                </c:pt>
                <c:pt idx="76">
                  <c:v>32.0</c:v>
                </c:pt>
                <c:pt idx="77">
                  <c:v>40.0</c:v>
                </c:pt>
                <c:pt idx="78">
                  <c:v>38.0</c:v>
                </c:pt>
                <c:pt idx="79">
                  <c:v>40.0</c:v>
                </c:pt>
                <c:pt idx="80">
                  <c:v>26.0</c:v>
                </c:pt>
                <c:pt idx="81">
                  <c:v>28.0</c:v>
                </c:pt>
                <c:pt idx="82">
                  <c:v>37.0</c:v>
                </c:pt>
                <c:pt idx="83">
                  <c:v>30.0</c:v>
                </c:pt>
                <c:pt idx="84">
                  <c:v>37.0</c:v>
                </c:pt>
                <c:pt idx="85">
                  <c:v>21.0</c:v>
                </c:pt>
                <c:pt idx="86">
                  <c:v>22.0</c:v>
                </c:pt>
                <c:pt idx="87">
                  <c:v>30.0</c:v>
                </c:pt>
                <c:pt idx="88">
                  <c:v>39.0</c:v>
                </c:pt>
                <c:pt idx="89">
                  <c:v>32.0</c:v>
                </c:pt>
                <c:pt idx="90">
                  <c:v>32.0</c:v>
                </c:pt>
                <c:pt idx="91">
                  <c:v>26.0</c:v>
                </c:pt>
                <c:pt idx="92">
                  <c:v>36.0</c:v>
                </c:pt>
                <c:pt idx="93">
                  <c:v>37.0</c:v>
                </c:pt>
                <c:pt idx="94">
                  <c:v>20.0</c:v>
                </c:pt>
                <c:pt idx="95">
                  <c:v>22.0</c:v>
                </c:pt>
                <c:pt idx="96">
                  <c:v>37.0</c:v>
                </c:pt>
                <c:pt idx="97">
                  <c:v>22.0</c:v>
                </c:pt>
                <c:pt idx="98">
                  <c:v>37.0</c:v>
                </c:pt>
                <c:pt idx="99">
                  <c:v>38.0</c:v>
                </c:pt>
              </c:numCache>
            </c:numRef>
          </c:yVal>
          <c:smooth val="0"/>
          <c:extLst/>
        </c:ser>
        <c:ser>
          <c:idx val="1"/>
          <c:order val="1"/>
          <c:tx>
            <c:v>line vertical</c:v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Pt>
            <c:idx val="1"/>
            <c:marker>
              <c:symbol val="none"/>
            </c:marker>
            <c:bubble3D val="0"/>
            <c:spPr>
              <a:ln w="28575">
                <a:solidFill>
                  <a:schemeClr val="tx1"/>
                </a:solidFill>
              </a:ln>
            </c:spPr>
          </c:dPt>
          <c:dLbls>
            <c:dLbl>
              <c:idx val="0"/>
              <c:tx>
                <c:strRef>
                  <c:f>'Template 100 students'!$E$104</c:f>
                  <c:strCache>
                    <c:ptCount val="1"/>
                    <c:pt idx="0">
                      <c:v>0.01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{3CE74AF2-BCD0-2248-B525-02ECAC6BD992}</c15:txfldGUID>
                      <c15:f>'Template 100 students'!$E$104</c15:f>
                      <c15:dlblFieldTableCache>
                        <c:ptCount val="1"/>
                        <c:pt idx="0">
                          <c:v>0.01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Calculations!$P$103:$P$104</c:f>
              <c:numCache>
                <c:formatCode>0.00</c:formatCode>
                <c:ptCount val="2"/>
                <c:pt idx="0">
                  <c:v>0.0117666051715646</c:v>
                </c:pt>
                <c:pt idx="1">
                  <c:v>0.0117666051715646</c:v>
                </c:pt>
              </c:numCache>
            </c:numRef>
          </c:xVal>
          <c:yVal>
            <c:numRef>
              <c:f>Calculations!$Q$103:$Q$104</c:f>
              <c:numCache>
                <c:formatCode>0</c:formatCode>
                <c:ptCount val="2"/>
                <c:pt idx="0">
                  <c:v>10.0</c:v>
                </c:pt>
                <c:pt idx="1">
                  <c:v>50.0</c:v>
                </c:pt>
              </c:numCache>
            </c:numRef>
          </c:yVal>
          <c:smooth val="0"/>
        </c:ser>
        <c:ser>
          <c:idx val="2"/>
          <c:order val="2"/>
          <c:tx>
            <c:v>line horizontal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'Template 100 students'!$D$104</c:f>
                  <c:strCache>
                    <c:ptCount val="1"/>
                    <c:pt idx="0">
                      <c:v>29.66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1"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{9726A4C6-C394-9649-8991-56721EE46179}</c15:txfldGUID>
                      <c15:f>'Template 100 students'!$D$104</c15:f>
                      <c15:dlblFieldTableCache>
                        <c:ptCount val="1"/>
                        <c:pt idx="0">
                          <c:v>29.66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Calculations!$P$105:$P$106</c:f>
              <c:numCache>
                <c:formatCode>0.00</c:formatCode>
                <c:ptCount val="2"/>
                <c:pt idx="0">
                  <c:v>-3.025698472688016</c:v>
                </c:pt>
                <c:pt idx="1">
                  <c:v>2.857604113094237</c:v>
                </c:pt>
              </c:numCache>
            </c:numRef>
          </c:xVal>
          <c:yVal>
            <c:numRef>
              <c:f>Calculations!$Q$105:$Q$106</c:f>
              <c:numCache>
                <c:formatCode>General</c:formatCode>
                <c:ptCount val="2"/>
                <c:pt idx="0">
                  <c:v>29.66</c:v>
                </c:pt>
                <c:pt idx="1">
                  <c:v>29.66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45416592"/>
        <c:axId val="-1897958448"/>
      </c:scatterChart>
      <c:valAx>
        <c:axId val="-1845416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050" b="1">
                    <a:solidFill>
                      <a:sysClr val="windowText" lastClr="000000"/>
                    </a:solidFill>
                  </a:rPr>
                  <a:t>Progress (effect size)</a:t>
                </a:r>
              </a:p>
            </c:rich>
          </c:tx>
          <c:layout>
            <c:manualLayout>
              <c:xMode val="edge"/>
              <c:yMode val="edge"/>
              <c:x val="0.396635129295911"/>
              <c:y val="0.95303409042724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97958448"/>
        <c:crossesAt val="0.0"/>
        <c:crossBetween val="midCat"/>
      </c:valAx>
      <c:valAx>
        <c:axId val="-18979584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ysClr val="windowText" lastClr="000000"/>
                    </a:solidFill>
                  </a:rPr>
                  <a:t>Achievement (test score)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4541659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143933</xdr:colOff>
      <xdr:row>0</xdr:row>
      <xdr:rowOff>186266</xdr:rowOff>
    </xdr:from>
    <xdr:to>
      <xdr:col>9</xdr:col>
      <xdr:colOff>135467</xdr:colOff>
      <xdr:row>18</xdr:row>
      <xdr:rowOff>50801</xdr:rowOff>
    </xdr:to>
    <xdr:sp macro="" textlink="">
      <xdr:nvSpPr>
        <xdr:cNvPr id="2" name="TextBox 1"/>
        <xdr:cNvSpPr txBox="1"/>
      </xdr:nvSpPr>
      <xdr:spPr>
        <a:xfrm>
          <a:off x="3386666" y="186266"/>
          <a:ext cx="2565401" cy="3225802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800" b="1">
              <a:latin typeface="Calibri Light" pitchFamily="34" charset="0"/>
            </a:rPr>
            <a:t>Instructions</a:t>
          </a:r>
        </a:p>
        <a:p>
          <a:endParaRPr lang="en-NZ" sz="1200">
            <a:latin typeface="Calibri Light" pitchFamily="34" charset="0"/>
          </a:endParaRPr>
        </a:p>
        <a:p>
          <a:r>
            <a:rPr lang="en-NZ" sz="1200">
              <a:latin typeface="Calibri Light" pitchFamily="34" charset="0"/>
            </a:rPr>
            <a:t>Copy</a:t>
          </a:r>
          <a:r>
            <a:rPr lang="en-NZ" sz="1200" baseline="0">
              <a:latin typeface="Calibri Light" pitchFamily="34" charset="0"/>
            </a:rPr>
            <a:t> and paste your student data into columns B3 to D32. Effect sizes will only be calculated if there is data in three columns (B, C &amp; D). </a:t>
          </a:r>
        </a:p>
        <a:p>
          <a:endParaRPr lang="en-NZ" sz="1200" baseline="0">
            <a:latin typeface="Calibri Light" pitchFamily="34" charset="0"/>
          </a:endParaRPr>
        </a:p>
        <a:p>
          <a:r>
            <a:rPr lang="en-NZ" sz="1200" baseline="0">
              <a:latin typeface="Calibri Light" pitchFamily="34" charset="0"/>
            </a:rPr>
            <a:t>The horizontal line in the graph represents the average achievement of the cohort. The vertical line represents the cohort effect size.</a:t>
          </a:r>
        </a:p>
        <a:p>
          <a:endParaRPr lang="en-NZ" sz="1200" baseline="0">
            <a:solidFill>
              <a:schemeClr val="dk1"/>
            </a:solidFill>
            <a:latin typeface="Calibri Light" pitchFamily="34" charset="0"/>
            <a:ea typeface="+mn-ea"/>
            <a:cs typeface="+mn-cs"/>
          </a:endParaRPr>
        </a:p>
        <a:p>
          <a:r>
            <a:rPr lang="en-NZ" sz="1200" baseline="0">
              <a:latin typeface="Calibri Light" pitchFamily="34" charset="0"/>
            </a:rPr>
            <a:t>To remove data, please select cells in column B to D, right click and select "clear contents".  </a:t>
          </a:r>
        </a:p>
        <a:p>
          <a:endParaRPr lang="en-NZ" sz="1200" baseline="0">
            <a:latin typeface="Calibri Light" pitchFamily="34" charset="0"/>
          </a:endParaRPr>
        </a:p>
        <a:p>
          <a:endParaRPr lang="en-NZ" sz="1200" baseline="0">
            <a:latin typeface="Calibri Light" pitchFamily="34" charset="0"/>
          </a:endParaRPr>
        </a:p>
        <a:p>
          <a:endParaRPr lang="en-NZ" sz="1200" baseline="0">
            <a:latin typeface="Calibri Light" pitchFamily="34" charset="0"/>
          </a:endParaRPr>
        </a:p>
        <a:p>
          <a:endParaRPr lang="en-NZ" sz="1200">
            <a:latin typeface="Calibri Light" pitchFamily="34" charset="0"/>
          </a:endParaRPr>
        </a:p>
        <a:p>
          <a:endParaRPr lang="en-NZ" sz="1100">
            <a:latin typeface="Calibri Light" pitchFamily="34" charset="0"/>
          </a:endParaRPr>
        </a:p>
        <a:p>
          <a:endParaRPr lang="en-NZ" sz="1100">
            <a:latin typeface="Calibri Light" pitchFamily="34" charset="0"/>
          </a:endParaRPr>
        </a:p>
      </xdr:txBody>
    </xdr:sp>
    <xdr:clientData/>
  </xdr:twoCellAnchor>
  <xdr:twoCellAnchor>
    <xdr:from>
      <xdr:col>9</xdr:col>
      <xdr:colOff>211665</xdr:colOff>
      <xdr:row>1</xdr:row>
      <xdr:rowOff>10583</xdr:rowOff>
    </xdr:from>
    <xdr:to>
      <xdr:col>25</xdr:col>
      <xdr:colOff>492125</xdr:colOff>
      <xdr:row>49</xdr:row>
      <xdr:rowOff>142875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19</xdr:row>
          <xdr:rowOff>114300</xdr:rowOff>
        </xdr:from>
        <xdr:to>
          <xdr:col>7</xdr:col>
          <xdr:colOff>520700</xdr:colOff>
          <xdr:row>22</xdr:row>
          <xdr:rowOff>25400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Effect size 0.4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23</xdr:row>
          <xdr:rowOff>63500</xdr:rowOff>
        </xdr:from>
        <xdr:to>
          <xdr:col>7</xdr:col>
          <xdr:colOff>520700</xdr:colOff>
          <xdr:row>25</xdr:row>
          <xdr:rowOff>165100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Remove line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9</xdr:col>
      <xdr:colOff>508000</xdr:colOff>
      <xdr:row>1</xdr:row>
      <xdr:rowOff>127000</xdr:rowOff>
    </xdr:from>
    <xdr:to>
      <xdr:col>11</xdr:col>
      <xdr:colOff>476249</xdr:colOff>
      <xdr:row>9</xdr:row>
      <xdr:rowOff>32809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7375" y="301625"/>
          <a:ext cx="1301749" cy="1318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25401</xdr:colOff>
      <xdr:row>1</xdr:row>
      <xdr:rowOff>84667</xdr:rowOff>
    </xdr:from>
    <xdr:to>
      <xdr:col>23</xdr:col>
      <xdr:colOff>492126</xdr:colOff>
      <xdr:row>37</xdr:row>
      <xdr:rowOff>90383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338666</xdr:colOff>
      <xdr:row>1</xdr:row>
      <xdr:rowOff>25400</xdr:rowOff>
    </xdr:from>
    <xdr:to>
      <xdr:col>9</xdr:col>
      <xdr:colOff>321735</xdr:colOff>
      <xdr:row>17</xdr:row>
      <xdr:rowOff>110066</xdr:rowOff>
    </xdr:to>
    <xdr:sp macro="" textlink="">
      <xdr:nvSpPr>
        <xdr:cNvPr id="4" name="TextBox 3"/>
        <xdr:cNvSpPr txBox="1"/>
      </xdr:nvSpPr>
      <xdr:spPr>
        <a:xfrm>
          <a:off x="3598333" y="211667"/>
          <a:ext cx="2556935" cy="3073399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800" b="1">
              <a:latin typeface="Calibri Light" pitchFamily="34" charset="0"/>
            </a:rPr>
            <a:t>Instructions</a:t>
          </a:r>
        </a:p>
        <a:p>
          <a:endParaRPr lang="en-NZ" sz="1200">
            <a:latin typeface="Calibri Light" pitchFamily="34" charset="0"/>
          </a:endParaRPr>
        </a:p>
        <a:p>
          <a:r>
            <a:rPr lang="en-NZ" sz="1200">
              <a:latin typeface="Calibri Light" pitchFamily="34" charset="0"/>
            </a:rPr>
            <a:t>Copy</a:t>
          </a:r>
          <a:r>
            <a:rPr lang="en-NZ" sz="1200" baseline="0">
              <a:latin typeface="Calibri Light" pitchFamily="34" charset="0"/>
            </a:rPr>
            <a:t> and paste your student data into columns B3 to D52. Effect sizes will only be calculated if there is data in three columns (B, C &amp; D). </a:t>
          </a:r>
        </a:p>
        <a:p>
          <a:endParaRPr lang="en-NZ" sz="1200" baseline="0">
            <a:latin typeface="Calibri Light" pitchFamily="34" charset="0"/>
          </a:endParaRPr>
        </a:p>
        <a:p>
          <a:r>
            <a:rPr lang="en-NZ" sz="1200" baseline="0">
              <a:latin typeface="Calibri Light" pitchFamily="34" charset="0"/>
            </a:rPr>
            <a:t>The horizontal line in the graph represents the average achievement of the cohort. The vertical line represents the cohort effect size. </a:t>
          </a:r>
        </a:p>
        <a:p>
          <a:endParaRPr lang="en-NZ" sz="1200" baseline="0">
            <a:latin typeface="Calibri Light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200" baseline="0">
              <a:solidFill>
                <a:schemeClr val="dk1"/>
              </a:solidFill>
              <a:latin typeface="Calibri Light" pitchFamily="34" charset="0"/>
              <a:ea typeface="+mn-ea"/>
              <a:cs typeface="+mn-cs"/>
            </a:rPr>
            <a:t>To remove data, please select cells in column B to D, right click and select "clear contents".  </a:t>
          </a:r>
        </a:p>
        <a:p>
          <a:endParaRPr lang="en-NZ" sz="1200" baseline="0">
            <a:latin typeface="Calibri Light" pitchFamily="34" charset="0"/>
          </a:endParaRPr>
        </a:p>
        <a:p>
          <a:endParaRPr lang="en-NZ" sz="1200" baseline="0">
            <a:latin typeface="Calibri Light" pitchFamily="34" charset="0"/>
          </a:endParaRPr>
        </a:p>
        <a:p>
          <a:endParaRPr lang="en-NZ" sz="1200" baseline="0">
            <a:latin typeface="Calibri Light" pitchFamily="34" charset="0"/>
          </a:endParaRPr>
        </a:p>
        <a:p>
          <a:endParaRPr lang="en-NZ" sz="1200" baseline="0">
            <a:latin typeface="Calibri Light" pitchFamily="34" charset="0"/>
          </a:endParaRPr>
        </a:p>
        <a:p>
          <a:endParaRPr lang="en-NZ" sz="1200">
            <a:latin typeface="Calibri Light" pitchFamily="34" charset="0"/>
          </a:endParaRPr>
        </a:p>
        <a:p>
          <a:endParaRPr lang="en-NZ" sz="1100">
            <a:latin typeface="Calibri Light" pitchFamily="34" charset="0"/>
          </a:endParaRPr>
        </a:p>
        <a:p>
          <a:endParaRPr lang="en-NZ" sz="1100">
            <a:latin typeface="Calibri Light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355600</xdr:colOff>
          <xdr:row>18</xdr:row>
          <xdr:rowOff>152400</xdr:rowOff>
        </xdr:from>
        <xdr:to>
          <xdr:col>8</xdr:col>
          <xdr:colOff>165100</xdr:colOff>
          <xdr:row>21</xdr:row>
          <xdr:rowOff>139700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Effect size 0.4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355600</xdr:colOff>
          <xdr:row>22</xdr:row>
          <xdr:rowOff>127000</xdr:rowOff>
        </xdr:from>
        <xdr:to>
          <xdr:col>8</xdr:col>
          <xdr:colOff>177800</xdr:colOff>
          <xdr:row>25</xdr:row>
          <xdr:rowOff>114300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Remove line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10</xdr:col>
      <xdr:colOff>244475</xdr:colOff>
      <xdr:row>1</xdr:row>
      <xdr:rowOff>147108</xdr:rowOff>
    </xdr:from>
    <xdr:to>
      <xdr:col>12</xdr:col>
      <xdr:colOff>429684</xdr:colOff>
      <xdr:row>9</xdr:row>
      <xdr:rowOff>42334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2900" y="328083"/>
          <a:ext cx="1404409" cy="13620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186266</xdr:colOff>
      <xdr:row>1</xdr:row>
      <xdr:rowOff>27517</xdr:rowOff>
    </xdr:from>
    <xdr:to>
      <xdr:col>23</xdr:col>
      <xdr:colOff>43391</xdr:colOff>
      <xdr:row>37</xdr:row>
      <xdr:rowOff>33233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110067</xdr:colOff>
      <xdr:row>1</xdr:row>
      <xdr:rowOff>25400</xdr:rowOff>
    </xdr:from>
    <xdr:to>
      <xdr:col>9</xdr:col>
      <xdr:colOff>123825</xdr:colOff>
      <xdr:row>22</xdr:row>
      <xdr:rowOff>171451</xdr:rowOff>
    </xdr:to>
    <xdr:sp macro="" textlink="">
      <xdr:nvSpPr>
        <xdr:cNvPr id="4" name="TextBox 3"/>
        <xdr:cNvSpPr txBox="1"/>
      </xdr:nvSpPr>
      <xdr:spPr>
        <a:xfrm>
          <a:off x="3358092" y="206375"/>
          <a:ext cx="2585508" cy="3965576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800" b="1">
              <a:latin typeface="Calibri Light" pitchFamily="34" charset="0"/>
            </a:rPr>
            <a:t>Instructions</a:t>
          </a:r>
        </a:p>
        <a:p>
          <a:endParaRPr lang="en-NZ" sz="1800" b="1">
            <a:latin typeface="Calibri Light" pitchFamily="34" charset="0"/>
          </a:endParaRPr>
        </a:p>
        <a:p>
          <a:r>
            <a:rPr lang="en-NZ" sz="1200">
              <a:latin typeface="Calibri Light" pitchFamily="34" charset="0"/>
            </a:rPr>
            <a:t>Copy</a:t>
          </a:r>
          <a:r>
            <a:rPr lang="en-NZ" sz="1200" baseline="0">
              <a:latin typeface="Calibri Light" pitchFamily="34" charset="0"/>
            </a:rPr>
            <a:t> and paste your student data into columns B3 to D102. Effect sizes will only be calculated if there is data in three columns (B, C &amp; D). </a:t>
          </a:r>
        </a:p>
        <a:p>
          <a:endParaRPr lang="en-NZ" sz="1200" baseline="0">
            <a:latin typeface="Calibri Light" pitchFamily="34" charset="0"/>
          </a:endParaRPr>
        </a:p>
        <a:p>
          <a:r>
            <a:rPr lang="en-NZ" sz="1200" baseline="0">
              <a:latin typeface="Calibri Light" pitchFamily="34" charset="0"/>
            </a:rPr>
            <a:t>The horizontal line in the graph represents the average achievement of the cohort. The vertical line represents the cohort effect size. </a:t>
          </a:r>
        </a:p>
        <a:p>
          <a:endParaRPr lang="en-NZ" sz="1200" baseline="0">
            <a:latin typeface="Calibri Light" pitchFamily="34" charset="0"/>
          </a:endParaRPr>
        </a:p>
        <a:p>
          <a:r>
            <a:rPr lang="en-NZ" sz="1200" baseline="0">
              <a:latin typeface="Calibri Light" pitchFamily="34" charset="0"/>
            </a:rPr>
            <a:t>Due to the number of data points in this graph, student names are not visible. </a:t>
          </a:r>
        </a:p>
        <a:p>
          <a:endParaRPr lang="en-NZ" sz="1200" baseline="0">
            <a:latin typeface="Calibri Light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200" baseline="0">
              <a:solidFill>
                <a:schemeClr val="dk1"/>
              </a:solidFill>
              <a:latin typeface="Calibri Light" pitchFamily="34" charset="0"/>
              <a:ea typeface="+mn-ea"/>
              <a:cs typeface="+mn-cs"/>
            </a:rPr>
            <a:t>To remove data, please select cells in column B to D, right click and select "clear contents".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200" baseline="0">
            <a:solidFill>
              <a:schemeClr val="dk1"/>
            </a:solidFill>
            <a:latin typeface="Calibri Light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200" baseline="0">
            <a:solidFill>
              <a:schemeClr val="dk1"/>
            </a:solidFill>
            <a:latin typeface="Calibri Light" pitchFamily="34" charset="0"/>
            <a:ea typeface="+mn-ea"/>
            <a:cs typeface="+mn-cs"/>
          </a:endParaRPr>
        </a:p>
        <a:p>
          <a:endParaRPr lang="en-NZ" sz="1200" baseline="0">
            <a:latin typeface="Calibri Light" pitchFamily="34" charset="0"/>
          </a:endParaRPr>
        </a:p>
        <a:p>
          <a:endParaRPr lang="en-NZ" sz="1200">
            <a:latin typeface="Calibri Light" pitchFamily="34" charset="0"/>
          </a:endParaRPr>
        </a:p>
        <a:p>
          <a:endParaRPr lang="en-NZ" sz="1100">
            <a:latin typeface="Calibri Light" pitchFamily="34" charset="0"/>
          </a:endParaRPr>
        </a:p>
        <a:p>
          <a:endParaRPr lang="en-NZ" sz="1100">
            <a:latin typeface="Calibri Light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88900</xdr:colOff>
          <xdr:row>24</xdr:row>
          <xdr:rowOff>101600</xdr:rowOff>
        </xdr:from>
        <xdr:to>
          <xdr:col>7</xdr:col>
          <xdr:colOff>520700</xdr:colOff>
          <xdr:row>27</xdr:row>
          <xdr:rowOff>88900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Effect size 0.4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63500</xdr:colOff>
          <xdr:row>28</xdr:row>
          <xdr:rowOff>152400</xdr:rowOff>
        </xdr:from>
        <xdr:to>
          <xdr:col>7</xdr:col>
          <xdr:colOff>495300</xdr:colOff>
          <xdr:row>31</xdr:row>
          <xdr:rowOff>139700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Remove line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0.02497</cdr:x>
      <cdr:y>0.01456</cdr:y>
    </cdr:from>
    <cdr:to>
      <cdr:x>0.19233</cdr:x>
      <cdr:y>0.22931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09550" y="95250"/>
          <a:ext cx="1404409" cy="1404409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1" name="Table1" displayName="Table1" ref="B2:E33" totalsRowShown="0" headerRowDxfId="12">
  <autoFilter ref="B2:E33"/>
  <sortState ref="B3:E33">
    <sortCondition ref="B2:B33"/>
  </sortState>
  <tableColumns count="4">
    <tableColumn id="1" name="Student"/>
    <tableColumn id="2" name="Time 1" dataDxfId="11">
      <calculatedColumnFormula>RANDBETWEEN(20,40)</calculatedColumnFormula>
    </tableColumn>
    <tableColumn id="3" name="Time 2">
      <calculatedColumnFormula>RANDBETWEEN(20,40)</calculatedColumnFormula>
    </tableColumn>
    <tableColumn id="4" name="Effect size" dataDxfId="10">
      <calculatedColumnFormula>IFERROR(IF(COUNTA(B3,C3,D3)=3,(D3-C3)/$D$36,""),"")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2:E52" totalsRowShown="0" headerRowDxfId="9">
  <autoFilter ref="B2:E52"/>
  <sortState ref="B3:E52">
    <sortCondition descending="1" ref="D2:D52"/>
  </sortState>
  <tableColumns count="4">
    <tableColumn id="1" name="Student" dataDxfId="8"/>
    <tableColumn id="2" name="Time 1" dataDxfId="7"/>
    <tableColumn id="3" name="Time 2" dataDxfId="6"/>
    <tableColumn id="4" name="Effect size" dataDxfId="5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B2:E102" totalsRowShown="0" headerRowDxfId="4">
  <autoFilter ref="B2:E102"/>
  <sortState ref="B3:E32">
    <sortCondition ref="B2:B32"/>
  </sortState>
  <tableColumns count="4">
    <tableColumn id="1" name="Student" dataDxfId="3"/>
    <tableColumn id="2" name="Time 1" dataDxfId="2"/>
    <tableColumn id="3" name="Time 2" dataDxfId="1"/>
    <tableColumn id="4" name="Effect size" dataDxfId="0">
      <calculatedColumnFormula>IFERROR(IF(COUNTA(B3,C3,D3)=3,(D3-C3)/$D$106,""),"")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4" Type="http://schemas.openxmlformats.org/officeDocument/2006/relationships/ctrlProp" Target="../ctrlProps/ctrlProp4.xml"/><Relationship Id="rId5" Type="http://schemas.openxmlformats.org/officeDocument/2006/relationships/table" Target="../tables/table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4" Type="http://schemas.openxmlformats.org/officeDocument/2006/relationships/ctrlProp" Target="../ctrlProps/ctrlProp6.xml"/><Relationship Id="rId5" Type="http://schemas.openxmlformats.org/officeDocument/2006/relationships/table" Target="../tables/table3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4" tint="0.79998168889431442"/>
  </sheetPr>
  <dimension ref="B2:E36"/>
  <sheetViews>
    <sheetView showGridLines="0" tabSelected="1" zoomScale="80" zoomScaleNormal="80" zoomScalePageLayoutView="80" workbookViewId="0">
      <selection activeCell="H31" sqref="H31"/>
    </sheetView>
  </sheetViews>
  <sheetFormatPr baseColWidth="10" defaultColWidth="8.83203125" defaultRowHeight="15" x14ac:dyDescent="0.2"/>
  <cols>
    <col min="1" max="1" width="4.33203125" customWidth="1"/>
    <col min="2" max="2" width="11.33203125" customWidth="1"/>
    <col min="3" max="3" width="10.1640625" customWidth="1"/>
    <col min="4" max="4" width="9.1640625" customWidth="1"/>
    <col min="5" max="5" width="12.33203125" customWidth="1"/>
    <col min="6" max="6" width="10.83203125" customWidth="1"/>
  </cols>
  <sheetData>
    <row r="2" spans="2:5" ht="16" x14ac:dyDescent="0.2">
      <c r="B2" s="3" t="s">
        <v>5</v>
      </c>
      <c r="C2" s="3" t="s">
        <v>0</v>
      </c>
      <c r="D2" s="3" t="s">
        <v>1</v>
      </c>
      <c r="E2" s="3" t="s">
        <v>2</v>
      </c>
    </row>
    <row r="3" spans="2:5" x14ac:dyDescent="0.2">
      <c r="B3" s="34" t="s">
        <v>115</v>
      </c>
      <c r="C3" s="34">
        <v>44</v>
      </c>
      <c r="D3" s="34">
        <v>48</v>
      </c>
      <c r="E3" s="9">
        <f t="shared" ref="E3:E32" si="0">IFERROR(IF(COUNTA(B3,C3,D3)=3,(D3-C3)/$D$36,""),"")</f>
        <v>0.28010666568810899</v>
      </c>
    </row>
    <row r="4" spans="2:5" x14ac:dyDescent="0.2">
      <c r="B4" s="34" t="s">
        <v>116</v>
      </c>
      <c r="C4" s="34">
        <v>57</v>
      </c>
      <c r="D4" s="34">
        <v>66</v>
      </c>
      <c r="E4" s="9">
        <f t="shared" si="0"/>
        <v>0.63023999779824513</v>
      </c>
    </row>
    <row r="5" spans="2:5" x14ac:dyDescent="0.2">
      <c r="B5" s="34" t="s">
        <v>117</v>
      </c>
      <c r="C5" s="34">
        <v>37</v>
      </c>
      <c r="D5" s="34">
        <v>52</v>
      </c>
      <c r="E5" s="9">
        <f t="shared" si="0"/>
        <v>1.0503999963304087</v>
      </c>
    </row>
    <row r="6" spans="2:5" x14ac:dyDescent="0.2">
      <c r="B6" s="34" t="s">
        <v>118</v>
      </c>
      <c r="C6" s="34">
        <v>82</v>
      </c>
      <c r="D6" s="34">
        <v>78</v>
      </c>
      <c r="E6" s="9">
        <f t="shared" si="0"/>
        <v>-0.28010666568810899</v>
      </c>
    </row>
    <row r="7" spans="2:5" x14ac:dyDescent="0.2">
      <c r="B7" s="34" t="s">
        <v>119</v>
      </c>
      <c r="C7" s="34">
        <v>39</v>
      </c>
      <c r="D7" s="34">
        <v>62</v>
      </c>
      <c r="E7" s="9">
        <f t="shared" si="0"/>
        <v>1.6106133277066266</v>
      </c>
    </row>
    <row r="8" spans="2:5" x14ac:dyDescent="0.2">
      <c r="B8" s="34" t="s">
        <v>120</v>
      </c>
      <c r="C8" s="34">
        <v>46</v>
      </c>
      <c r="D8" s="34">
        <v>64</v>
      </c>
      <c r="E8" s="9">
        <f t="shared" si="0"/>
        <v>1.2604799955964903</v>
      </c>
    </row>
    <row r="9" spans="2:5" x14ac:dyDescent="0.2">
      <c r="B9" s="34" t="s">
        <v>121</v>
      </c>
      <c r="C9" s="34">
        <v>57</v>
      </c>
      <c r="D9" s="34">
        <v>73</v>
      </c>
      <c r="E9" s="9">
        <f t="shared" si="0"/>
        <v>1.120426662752436</v>
      </c>
    </row>
    <row r="10" spans="2:5" x14ac:dyDescent="0.2">
      <c r="B10" s="34" t="s">
        <v>122</v>
      </c>
      <c r="C10" s="34">
        <v>63</v>
      </c>
      <c r="D10" s="34">
        <v>69</v>
      </c>
      <c r="E10" s="9">
        <f t="shared" si="0"/>
        <v>0.42015999853216346</v>
      </c>
    </row>
    <row r="11" spans="2:5" x14ac:dyDescent="0.2">
      <c r="B11" s="34" t="s">
        <v>123</v>
      </c>
      <c r="C11" s="34">
        <v>68</v>
      </c>
      <c r="D11" s="34">
        <v>71</v>
      </c>
      <c r="E11" s="9">
        <f t="shared" si="0"/>
        <v>0.21007999926608173</v>
      </c>
    </row>
    <row r="12" spans="2:5" x14ac:dyDescent="0.2">
      <c r="B12" s="34" t="s">
        <v>9</v>
      </c>
      <c r="C12" s="34">
        <v>29</v>
      </c>
      <c r="D12" s="34">
        <v>35</v>
      </c>
      <c r="E12" s="9">
        <f t="shared" si="0"/>
        <v>0.42015999853216346</v>
      </c>
    </row>
    <row r="13" spans="2:5" x14ac:dyDescent="0.2">
      <c r="B13" s="34" t="s">
        <v>124</v>
      </c>
      <c r="C13" s="34">
        <v>67</v>
      </c>
      <c r="D13" s="34">
        <v>68</v>
      </c>
      <c r="E13" s="9">
        <f t="shared" si="0"/>
        <v>7.0026666422027248E-2</v>
      </c>
    </row>
    <row r="14" spans="2:5" x14ac:dyDescent="0.2">
      <c r="B14" s="34" t="s">
        <v>21</v>
      </c>
      <c r="C14" s="34"/>
      <c r="D14" s="34"/>
      <c r="E14" s="9" t="str">
        <f t="shared" si="0"/>
        <v/>
      </c>
    </row>
    <row r="15" spans="2:5" x14ac:dyDescent="0.2">
      <c r="B15" s="34" t="s">
        <v>22</v>
      </c>
      <c r="C15" s="34"/>
      <c r="D15" s="34"/>
      <c r="E15" s="9" t="str">
        <f t="shared" si="0"/>
        <v/>
      </c>
    </row>
    <row r="16" spans="2:5" x14ac:dyDescent="0.2">
      <c r="B16" s="34" t="s">
        <v>23</v>
      </c>
      <c r="C16" s="34"/>
      <c r="D16" s="34"/>
      <c r="E16" s="9" t="str">
        <f t="shared" si="0"/>
        <v/>
      </c>
    </row>
    <row r="17" spans="2:5" x14ac:dyDescent="0.2">
      <c r="B17" s="34" t="s">
        <v>24</v>
      </c>
      <c r="C17" s="34"/>
      <c r="D17" s="34"/>
      <c r="E17" s="9" t="str">
        <f t="shared" si="0"/>
        <v/>
      </c>
    </row>
    <row r="18" spans="2:5" x14ac:dyDescent="0.2">
      <c r="B18" s="34" t="s">
        <v>25</v>
      </c>
      <c r="C18" s="34"/>
      <c r="D18" s="34"/>
      <c r="E18" s="9" t="str">
        <f t="shared" si="0"/>
        <v/>
      </c>
    </row>
    <row r="19" spans="2:5" x14ac:dyDescent="0.2">
      <c r="B19" s="34" t="s">
        <v>26</v>
      </c>
      <c r="C19" s="34"/>
      <c r="D19" s="34"/>
      <c r="E19" s="9" t="str">
        <f t="shared" si="0"/>
        <v/>
      </c>
    </row>
    <row r="20" spans="2:5" x14ac:dyDescent="0.2">
      <c r="B20" s="34" t="s">
        <v>27</v>
      </c>
      <c r="C20" s="34"/>
      <c r="D20" s="34"/>
      <c r="E20" s="9" t="str">
        <f t="shared" si="0"/>
        <v/>
      </c>
    </row>
    <row r="21" spans="2:5" x14ac:dyDescent="0.2">
      <c r="B21" s="34" t="s">
        <v>28</v>
      </c>
      <c r="C21" s="34"/>
      <c r="D21" s="34"/>
      <c r="E21" s="9" t="str">
        <f t="shared" si="0"/>
        <v/>
      </c>
    </row>
    <row r="22" spans="2:5" x14ac:dyDescent="0.2">
      <c r="B22" s="34" t="s">
        <v>29</v>
      </c>
      <c r="C22" s="34"/>
      <c r="D22" s="34"/>
      <c r="E22" s="9" t="str">
        <f t="shared" si="0"/>
        <v/>
      </c>
    </row>
    <row r="23" spans="2:5" x14ac:dyDescent="0.2">
      <c r="B23" s="34" t="s">
        <v>30</v>
      </c>
      <c r="C23" s="34"/>
      <c r="D23" s="34"/>
      <c r="E23" s="9" t="str">
        <f t="shared" si="0"/>
        <v/>
      </c>
    </row>
    <row r="24" spans="2:5" x14ac:dyDescent="0.2">
      <c r="B24" s="34" t="s">
        <v>31</v>
      </c>
      <c r="C24" s="34"/>
      <c r="D24" s="34"/>
      <c r="E24" s="9" t="str">
        <f t="shared" si="0"/>
        <v/>
      </c>
    </row>
    <row r="25" spans="2:5" x14ac:dyDescent="0.2">
      <c r="B25" s="34" t="s">
        <v>32</v>
      </c>
      <c r="C25" s="34"/>
      <c r="D25" s="34"/>
      <c r="E25" s="9" t="str">
        <f t="shared" si="0"/>
        <v/>
      </c>
    </row>
    <row r="26" spans="2:5" x14ac:dyDescent="0.2">
      <c r="B26" s="34" t="s">
        <v>33</v>
      </c>
      <c r="C26" s="34"/>
      <c r="D26" s="34"/>
      <c r="E26" s="9" t="str">
        <f t="shared" si="0"/>
        <v/>
      </c>
    </row>
    <row r="27" spans="2:5" x14ac:dyDescent="0.2">
      <c r="B27" s="34" t="s">
        <v>34</v>
      </c>
      <c r="C27" s="34"/>
      <c r="D27" s="34"/>
      <c r="E27" s="9" t="str">
        <f t="shared" si="0"/>
        <v/>
      </c>
    </row>
    <row r="28" spans="2:5" x14ac:dyDescent="0.2">
      <c r="B28" s="34" t="s">
        <v>35</v>
      </c>
      <c r="C28" s="34"/>
      <c r="D28" s="34"/>
      <c r="E28" s="9" t="str">
        <f t="shared" si="0"/>
        <v/>
      </c>
    </row>
    <row r="29" spans="2:5" x14ac:dyDescent="0.2">
      <c r="B29" s="34" t="s">
        <v>36</v>
      </c>
      <c r="C29" s="34"/>
      <c r="D29" s="34"/>
      <c r="E29" s="9" t="str">
        <f t="shared" si="0"/>
        <v/>
      </c>
    </row>
    <row r="30" spans="2:5" x14ac:dyDescent="0.2">
      <c r="B30" s="34" t="s">
        <v>37</v>
      </c>
      <c r="C30" s="34"/>
      <c r="D30" s="34"/>
      <c r="E30" s="9" t="str">
        <f t="shared" si="0"/>
        <v/>
      </c>
    </row>
    <row r="31" spans="2:5" x14ac:dyDescent="0.2">
      <c r="B31" s="34" t="s">
        <v>38</v>
      </c>
      <c r="C31" s="34"/>
      <c r="D31" s="34"/>
      <c r="E31" s="9" t="str">
        <f t="shared" si="0"/>
        <v/>
      </c>
    </row>
    <row r="32" spans="2:5" x14ac:dyDescent="0.2">
      <c r="B32" s="34" t="s">
        <v>39</v>
      </c>
      <c r="C32" s="34"/>
      <c r="D32" s="34"/>
      <c r="E32" s="9" t="str">
        <f t="shared" si="0"/>
        <v/>
      </c>
    </row>
    <row r="33" spans="2:5" s="28" customFormat="1" x14ac:dyDescent="0.2">
      <c r="E33" s="29"/>
    </row>
    <row r="34" spans="2:5" ht="16" x14ac:dyDescent="0.2">
      <c r="B34" s="25" t="s">
        <v>3</v>
      </c>
      <c r="C34" s="26">
        <f>AVERAGE(C3:C33)</f>
        <v>53.545454545454547</v>
      </c>
      <c r="D34" s="26">
        <f>AVERAGE(D3:D33)</f>
        <v>62.363636363636367</v>
      </c>
      <c r="E34" s="27">
        <f>(D34-C34)/$D$36</f>
        <v>0.61750787663060402</v>
      </c>
    </row>
    <row r="35" spans="2:5" x14ac:dyDescent="0.2">
      <c r="B35" s="4" t="s">
        <v>4</v>
      </c>
      <c r="C35" s="10">
        <f>STDEV(C3:C33)</f>
        <v>15.964733861631618</v>
      </c>
      <c r="D35" s="10">
        <f>STDEV(D3:D33)</f>
        <v>12.595814600673734</v>
      </c>
      <c r="E35" s="7"/>
    </row>
    <row r="36" spans="2:5" x14ac:dyDescent="0.2">
      <c r="B36" s="4" t="s">
        <v>6</v>
      </c>
      <c r="C36" s="5"/>
      <c r="D36" s="5">
        <f>AVERAGE(C35:D35)</f>
        <v>14.280274231152676</v>
      </c>
      <c r="E36" s="8"/>
    </row>
  </sheetData>
  <pageMargins left="0.7" right="0.7" top="0.75" bottom="0.75" header="0.3" footer="0.3"/>
  <pageSetup paperSize="9" orientation="portrait" r:id="rId1"/>
  <ignoredErrors>
    <ignoredError sqref="C3:D12 C13:D13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effectsize04">
                <anchor moveWithCells="1" sizeWithCells="1">
                  <from>
                    <xdr:col>5</xdr:col>
                    <xdr:colOff>152400</xdr:colOff>
                    <xdr:row>19</xdr:row>
                    <xdr:rowOff>114300</xdr:rowOff>
                  </from>
                  <to>
                    <xdr:col>7</xdr:col>
                    <xdr:colOff>520700</xdr:colOff>
                    <xdr:row>22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canceleffectsize">
                <anchor moveWithCells="1" sizeWithCells="1">
                  <from>
                    <xdr:col>5</xdr:col>
                    <xdr:colOff>165100</xdr:colOff>
                    <xdr:row>23</xdr:row>
                    <xdr:rowOff>63500</xdr:rowOff>
                  </from>
                  <to>
                    <xdr:col>7</xdr:col>
                    <xdr:colOff>520700</xdr:colOff>
                    <xdr:row>25</xdr:row>
                    <xdr:rowOff>165100</xdr:rowOff>
                  </to>
                </anchor>
              </controlPr>
            </control>
          </mc:Choice>
          <mc:Fallback/>
        </mc:AlternateContent>
      </controls>
    </mc:Choice>
    <mc:Fallback/>
  </mc:AlternateContent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theme="4" tint="0.39997558519241921"/>
  </sheetPr>
  <dimension ref="B2:E59"/>
  <sheetViews>
    <sheetView showGridLines="0" topLeftCell="B46" zoomScale="80" zoomScaleNormal="80" zoomScalePageLayoutView="80" workbookViewId="0">
      <selection activeCell="I39" sqref="I39"/>
    </sheetView>
  </sheetViews>
  <sheetFormatPr baseColWidth="10" defaultColWidth="8.83203125" defaultRowHeight="15" x14ac:dyDescent="0.2"/>
  <cols>
    <col min="1" max="1" width="4.5" customWidth="1"/>
    <col min="2" max="2" width="11.33203125" customWidth="1"/>
    <col min="3" max="3" width="10.1640625" customWidth="1"/>
    <col min="4" max="4" width="9.1640625" customWidth="1"/>
    <col min="5" max="5" width="12.33203125" customWidth="1"/>
    <col min="6" max="6" width="10.83203125" customWidth="1"/>
  </cols>
  <sheetData>
    <row r="2" spans="2:5" ht="16" x14ac:dyDescent="0.2">
      <c r="B2" s="35" t="s">
        <v>5</v>
      </c>
      <c r="C2" s="35" t="s">
        <v>0</v>
      </c>
      <c r="D2" s="35" t="s">
        <v>1</v>
      </c>
      <c r="E2" s="35" t="s">
        <v>2</v>
      </c>
    </row>
    <row r="3" spans="2:5" x14ac:dyDescent="0.2">
      <c r="B3" s="36" t="s">
        <v>10</v>
      </c>
      <c r="C3" s="36">
        <v>66</v>
      </c>
      <c r="D3" s="36">
        <v>70</v>
      </c>
      <c r="E3" s="9">
        <f t="shared" ref="E3:E34" si="0">IFERROR(IF(COUNTA(B3,C3,D3)=3,(D3-C3)/$D$57,""),"")</f>
        <v>0.15669513928160111</v>
      </c>
    </row>
    <row r="4" spans="2:5" x14ac:dyDescent="0.2">
      <c r="B4" s="36" t="s">
        <v>11</v>
      </c>
      <c r="C4" s="36">
        <v>83</v>
      </c>
      <c r="D4" s="36">
        <v>84</v>
      </c>
      <c r="E4" s="9">
        <f t="shared" si="0"/>
        <v>3.9173784820400279E-2</v>
      </c>
    </row>
    <row r="5" spans="2:5" x14ac:dyDescent="0.2">
      <c r="B5" s="36" t="s">
        <v>12</v>
      </c>
      <c r="C5" s="36">
        <v>47</v>
      </c>
      <c r="D5" s="36">
        <v>100</v>
      </c>
      <c r="E5" s="9">
        <f t="shared" si="0"/>
        <v>2.0762105954812147</v>
      </c>
    </row>
    <row r="6" spans="2:5" x14ac:dyDescent="0.2">
      <c r="B6" s="36" t="s">
        <v>13</v>
      </c>
      <c r="C6" s="36">
        <v>87</v>
      </c>
      <c r="D6" s="36">
        <v>38</v>
      </c>
      <c r="E6" s="9">
        <f t="shared" si="0"/>
        <v>-1.9195154561996135</v>
      </c>
    </row>
    <row r="7" spans="2:5" x14ac:dyDescent="0.2">
      <c r="B7" s="36" t="s">
        <v>14</v>
      </c>
      <c r="C7" s="36">
        <v>99</v>
      </c>
      <c r="D7" s="36">
        <v>98</v>
      </c>
      <c r="E7" s="9">
        <f t="shared" si="0"/>
        <v>-3.9173784820400279E-2</v>
      </c>
    </row>
    <row r="8" spans="2:5" x14ac:dyDescent="0.2">
      <c r="B8" s="36" t="s">
        <v>15</v>
      </c>
      <c r="C8" s="36">
        <v>94</v>
      </c>
      <c r="D8" s="36">
        <v>61</v>
      </c>
      <c r="E8" s="9">
        <f t="shared" si="0"/>
        <v>-1.292734899073209</v>
      </c>
    </row>
    <row r="9" spans="2:5" x14ac:dyDescent="0.2">
      <c r="B9" s="36" t="s">
        <v>16</v>
      </c>
      <c r="C9" s="36">
        <v>96</v>
      </c>
      <c r="D9" s="36">
        <v>71</v>
      </c>
      <c r="E9" s="9">
        <f t="shared" si="0"/>
        <v>-0.97934462051000692</v>
      </c>
    </row>
    <row r="10" spans="2:5" x14ac:dyDescent="0.2">
      <c r="B10" s="36" t="s">
        <v>17</v>
      </c>
      <c r="C10" s="36">
        <v>94</v>
      </c>
      <c r="D10" s="36">
        <v>85</v>
      </c>
      <c r="E10" s="9">
        <f t="shared" si="0"/>
        <v>-0.35256406338360247</v>
      </c>
    </row>
    <row r="11" spans="2:5" x14ac:dyDescent="0.2">
      <c r="B11" s="36" t="s">
        <v>18</v>
      </c>
      <c r="C11" s="36">
        <v>38</v>
      </c>
      <c r="D11" s="36">
        <v>41</v>
      </c>
      <c r="E11" s="9">
        <f t="shared" si="0"/>
        <v>0.11752135446120084</v>
      </c>
    </row>
    <row r="12" spans="2:5" x14ac:dyDescent="0.2">
      <c r="B12" s="36" t="s">
        <v>19</v>
      </c>
      <c r="C12" s="36">
        <v>79</v>
      </c>
      <c r="D12" s="36">
        <v>90</v>
      </c>
      <c r="E12" s="9">
        <f t="shared" si="0"/>
        <v>0.43091163302440305</v>
      </c>
    </row>
    <row r="13" spans="2:5" x14ac:dyDescent="0.2">
      <c r="B13" s="36" t="s">
        <v>20</v>
      </c>
      <c r="C13" s="36">
        <v>86</v>
      </c>
      <c r="D13" s="36">
        <v>79</v>
      </c>
      <c r="E13" s="9">
        <f t="shared" si="0"/>
        <v>-0.27421649374280194</v>
      </c>
    </row>
    <row r="14" spans="2:5" x14ac:dyDescent="0.2">
      <c r="B14" s="36" t="s">
        <v>21</v>
      </c>
      <c r="C14" s="36">
        <v>68</v>
      </c>
      <c r="D14" s="36">
        <v>11</v>
      </c>
      <c r="E14" s="9">
        <f t="shared" si="0"/>
        <v>-2.2329057347628156</v>
      </c>
    </row>
    <row r="15" spans="2:5" x14ac:dyDescent="0.2">
      <c r="B15" s="36" t="s">
        <v>22</v>
      </c>
      <c r="C15" s="36">
        <v>76</v>
      </c>
      <c r="D15" s="36">
        <v>67</v>
      </c>
      <c r="E15" s="9">
        <f t="shared" si="0"/>
        <v>-0.35256406338360247</v>
      </c>
    </row>
    <row r="16" spans="2:5" x14ac:dyDescent="0.2">
      <c r="B16" s="36" t="s">
        <v>23</v>
      </c>
      <c r="C16" s="36">
        <v>54</v>
      </c>
      <c r="D16" s="36">
        <v>40</v>
      </c>
      <c r="E16" s="9">
        <f t="shared" si="0"/>
        <v>-0.54843298748560387</v>
      </c>
    </row>
    <row r="17" spans="2:5" x14ac:dyDescent="0.2">
      <c r="B17" s="36" t="s">
        <v>24</v>
      </c>
      <c r="C17" s="36">
        <v>21</v>
      </c>
      <c r="D17" s="36">
        <v>26</v>
      </c>
      <c r="E17" s="9">
        <f t="shared" si="0"/>
        <v>0.19586892410200138</v>
      </c>
    </row>
    <row r="18" spans="2:5" x14ac:dyDescent="0.2">
      <c r="B18" s="36" t="s">
        <v>25</v>
      </c>
      <c r="C18" s="36">
        <v>99</v>
      </c>
      <c r="D18" s="36">
        <v>80</v>
      </c>
      <c r="E18" s="9">
        <f t="shared" si="0"/>
        <v>-0.74430191158760528</v>
      </c>
    </row>
    <row r="19" spans="2:5" x14ac:dyDescent="0.2">
      <c r="B19" s="36" t="s">
        <v>26</v>
      </c>
      <c r="C19" s="36">
        <v>86</v>
      </c>
      <c r="D19" s="36">
        <v>35</v>
      </c>
      <c r="E19" s="9">
        <f t="shared" si="0"/>
        <v>-1.9978630258404142</v>
      </c>
    </row>
    <row r="20" spans="2:5" x14ac:dyDescent="0.2">
      <c r="B20" s="36" t="s">
        <v>27</v>
      </c>
      <c r="C20" s="36">
        <v>58</v>
      </c>
      <c r="D20" s="36">
        <v>20</v>
      </c>
      <c r="E20" s="9">
        <f t="shared" si="0"/>
        <v>-1.4886038231752106</v>
      </c>
    </row>
    <row r="21" spans="2:5" x14ac:dyDescent="0.2">
      <c r="B21" s="36" t="s">
        <v>28</v>
      </c>
      <c r="C21" s="36">
        <v>18</v>
      </c>
      <c r="D21" s="36">
        <v>88</v>
      </c>
      <c r="E21" s="9">
        <f t="shared" si="0"/>
        <v>2.7421649374280195</v>
      </c>
    </row>
    <row r="22" spans="2:5" x14ac:dyDescent="0.2">
      <c r="B22" s="36" t="s">
        <v>29</v>
      </c>
      <c r="C22" s="36">
        <v>21</v>
      </c>
      <c r="D22" s="36">
        <v>56</v>
      </c>
      <c r="E22" s="9">
        <f t="shared" si="0"/>
        <v>1.3710824687140097</v>
      </c>
    </row>
    <row r="23" spans="2:5" x14ac:dyDescent="0.2">
      <c r="B23" s="36" t="s">
        <v>30</v>
      </c>
      <c r="C23" s="36">
        <v>56</v>
      </c>
      <c r="D23" s="36">
        <v>77</v>
      </c>
      <c r="E23" s="9">
        <f t="shared" si="0"/>
        <v>0.82264948122840575</v>
      </c>
    </row>
    <row r="24" spans="2:5" x14ac:dyDescent="0.2">
      <c r="B24" s="36" t="s">
        <v>31</v>
      </c>
      <c r="C24" s="36">
        <v>50</v>
      </c>
      <c r="D24" s="36">
        <v>68</v>
      </c>
      <c r="E24" s="9">
        <f t="shared" si="0"/>
        <v>0.70512812676720493</v>
      </c>
    </row>
    <row r="25" spans="2:5" x14ac:dyDescent="0.2">
      <c r="B25" s="36" t="s">
        <v>32</v>
      </c>
      <c r="C25" s="36">
        <v>26</v>
      </c>
      <c r="D25" s="36">
        <v>39</v>
      </c>
      <c r="E25" s="9">
        <f t="shared" si="0"/>
        <v>0.50925920266520364</v>
      </c>
    </row>
    <row r="26" spans="2:5" x14ac:dyDescent="0.2">
      <c r="B26" s="36" t="s">
        <v>33</v>
      </c>
      <c r="C26" s="36">
        <v>95</v>
      </c>
      <c r="D26" s="36">
        <v>21</v>
      </c>
      <c r="E26" s="9">
        <f t="shared" si="0"/>
        <v>-2.8988600767096204</v>
      </c>
    </row>
    <row r="27" spans="2:5" x14ac:dyDescent="0.2">
      <c r="B27" s="36" t="s">
        <v>34</v>
      </c>
      <c r="C27" s="36">
        <v>22</v>
      </c>
      <c r="D27" s="36">
        <v>57</v>
      </c>
      <c r="E27" s="9">
        <f t="shared" si="0"/>
        <v>1.3710824687140097</v>
      </c>
    </row>
    <row r="28" spans="2:5" x14ac:dyDescent="0.2">
      <c r="B28" s="36" t="s">
        <v>35</v>
      </c>
      <c r="C28" s="36">
        <v>48</v>
      </c>
      <c r="D28" s="36">
        <v>82</v>
      </c>
      <c r="E28" s="9">
        <f t="shared" si="0"/>
        <v>1.3319086838936094</v>
      </c>
    </row>
    <row r="29" spans="2:5" x14ac:dyDescent="0.2">
      <c r="B29" s="36" t="s">
        <v>36</v>
      </c>
      <c r="C29" s="36">
        <v>70</v>
      </c>
      <c r="D29" s="36">
        <v>23</v>
      </c>
      <c r="E29" s="9">
        <f t="shared" si="0"/>
        <v>-1.841167886558813</v>
      </c>
    </row>
    <row r="30" spans="2:5" x14ac:dyDescent="0.2">
      <c r="B30" s="36" t="s">
        <v>37</v>
      </c>
      <c r="C30" s="36">
        <v>80</v>
      </c>
      <c r="D30" s="36">
        <v>28</v>
      </c>
      <c r="E30" s="9">
        <f t="shared" si="0"/>
        <v>-2.0370368106608145</v>
      </c>
    </row>
    <row r="31" spans="2:5" x14ac:dyDescent="0.2">
      <c r="B31" s="36" t="s">
        <v>38</v>
      </c>
      <c r="C31" s="36">
        <v>63</v>
      </c>
      <c r="D31" s="36">
        <v>27</v>
      </c>
      <c r="E31" s="9">
        <f t="shared" si="0"/>
        <v>-1.4102562535344099</v>
      </c>
    </row>
    <row r="32" spans="2:5" x14ac:dyDescent="0.2">
      <c r="B32" s="36" t="s">
        <v>39</v>
      </c>
      <c r="C32" s="36">
        <v>59</v>
      </c>
      <c r="D32" s="36">
        <v>11</v>
      </c>
      <c r="E32" s="9">
        <f t="shared" si="0"/>
        <v>-1.8803416713792134</v>
      </c>
    </row>
    <row r="33" spans="2:5" x14ac:dyDescent="0.2">
      <c r="B33" s="36" t="s">
        <v>40</v>
      </c>
      <c r="C33" s="36">
        <v>68</v>
      </c>
      <c r="D33" s="36">
        <v>43</v>
      </c>
      <c r="E33" s="9">
        <f t="shared" si="0"/>
        <v>-0.97934462051000692</v>
      </c>
    </row>
    <row r="34" spans="2:5" x14ac:dyDescent="0.2">
      <c r="B34" s="36" t="s">
        <v>41</v>
      </c>
      <c r="C34" s="36">
        <v>63</v>
      </c>
      <c r="D34" s="36">
        <v>64</v>
      </c>
      <c r="E34" s="9">
        <f t="shared" si="0"/>
        <v>3.9173784820400279E-2</v>
      </c>
    </row>
    <row r="35" spans="2:5" x14ac:dyDescent="0.2">
      <c r="B35" s="36" t="s">
        <v>42</v>
      </c>
      <c r="C35" s="36">
        <v>45</v>
      </c>
      <c r="D35" s="36">
        <v>62</v>
      </c>
      <c r="E35" s="9">
        <f t="shared" ref="E35:E52" si="1">IFERROR(IF(COUNTA(B35,C35,D35)=3,(D35-C35)/$D$57,""),"")</f>
        <v>0.6659543419468047</v>
      </c>
    </row>
    <row r="36" spans="2:5" x14ac:dyDescent="0.2">
      <c r="B36" s="36" t="s">
        <v>43</v>
      </c>
      <c r="C36" s="36">
        <v>50</v>
      </c>
      <c r="D36" s="36">
        <v>39</v>
      </c>
      <c r="E36" s="9">
        <f t="shared" si="1"/>
        <v>-0.43091163302440305</v>
      </c>
    </row>
    <row r="37" spans="2:5" x14ac:dyDescent="0.2">
      <c r="B37" s="36" t="s">
        <v>44</v>
      </c>
      <c r="C37" s="36">
        <v>15</v>
      </c>
      <c r="D37" s="36">
        <v>86</v>
      </c>
      <c r="E37" s="9">
        <f t="shared" si="1"/>
        <v>2.7813387222484196</v>
      </c>
    </row>
    <row r="38" spans="2:5" x14ac:dyDescent="0.2">
      <c r="B38" s="36" t="s">
        <v>45</v>
      </c>
      <c r="C38" s="36">
        <v>27</v>
      </c>
      <c r="D38" s="36">
        <v>39</v>
      </c>
      <c r="E38" s="9">
        <f t="shared" si="1"/>
        <v>0.47008541784480334</v>
      </c>
    </row>
    <row r="39" spans="2:5" x14ac:dyDescent="0.2">
      <c r="B39" s="36" t="s">
        <v>46</v>
      </c>
      <c r="C39" s="36">
        <v>61</v>
      </c>
      <c r="D39" s="36">
        <v>47</v>
      </c>
      <c r="E39" s="9">
        <f t="shared" si="1"/>
        <v>-0.54843298748560387</v>
      </c>
    </row>
    <row r="40" spans="2:5" x14ac:dyDescent="0.2">
      <c r="B40" s="36" t="s">
        <v>47</v>
      </c>
      <c r="C40" s="36">
        <v>21</v>
      </c>
      <c r="D40" s="36">
        <v>22</v>
      </c>
      <c r="E40" s="9">
        <f t="shared" si="1"/>
        <v>3.9173784820400279E-2</v>
      </c>
    </row>
    <row r="41" spans="2:5" x14ac:dyDescent="0.2">
      <c r="B41" s="36" t="s">
        <v>48</v>
      </c>
      <c r="C41" s="36">
        <v>59</v>
      </c>
      <c r="D41" s="36">
        <v>52</v>
      </c>
      <c r="E41" s="9">
        <f t="shared" si="1"/>
        <v>-0.27421649374280194</v>
      </c>
    </row>
    <row r="42" spans="2:5" x14ac:dyDescent="0.2">
      <c r="B42" s="36" t="s">
        <v>49</v>
      </c>
      <c r="C42" s="36">
        <v>45</v>
      </c>
      <c r="D42" s="36">
        <v>17</v>
      </c>
      <c r="E42" s="9">
        <f t="shared" si="1"/>
        <v>-1.0968659749712077</v>
      </c>
    </row>
    <row r="43" spans="2:5" x14ac:dyDescent="0.2">
      <c r="B43" s="36" t="s">
        <v>50</v>
      </c>
      <c r="C43" s="36">
        <v>22</v>
      </c>
      <c r="D43" s="36">
        <v>82</v>
      </c>
      <c r="E43" s="9">
        <f t="shared" si="1"/>
        <v>2.3504270892240164</v>
      </c>
    </row>
    <row r="44" spans="2:5" x14ac:dyDescent="0.2">
      <c r="B44" s="36" t="s">
        <v>51</v>
      </c>
      <c r="C44" s="36">
        <v>25</v>
      </c>
      <c r="D44" s="36">
        <v>90</v>
      </c>
      <c r="E44" s="9">
        <f t="shared" si="1"/>
        <v>2.546296013326018</v>
      </c>
    </row>
    <row r="45" spans="2:5" x14ac:dyDescent="0.2">
      <c r="B45" s="36" t="s">
        <v>52</v>
      </c>
      <c r="C45" s="36">
        <v>68</v>
      </c>
      <c r="D45" s="36">
        <v>81</v>
      </c>
      <c r="E45" s="9">
        <f t="shared" si="1"/>
        <v>0.50925920266520364</v>
      </c>
    </row>
    <row r="46" spans="2:5" x14ac:dyDescent="0.2">
      <c r="B46" s="36" t="s">
        <v>53</v>
      </c>
      <c r="C46" s="36">
        <v>76</v>
      </c>
      <c r="D46" s="36">
        <v>61</v>
      </c>
      <c r="E46" s="9">
        <f t="shared" si="1"/>
        <v>-0.58760677230600411</v>
      </c>
    </row>
    <row r="47" spans="2:5" x14ac:dyDescent="0.2">
      <c r="B47" s="36" t="s">
        <v>54</v>
      </c>
      <c r="C47" s="36">
        <v>26</v>
      </c>
      <c r="D47" s="36">
        <v>63</v>
      </c>
      <c r="E47" s="9">
        <f t="shared" si="1"/>
        <v>1.4494300383548102</v>
      </c>
    </row>
    <row r="48" spans="2:5" x14ac:dyDescent="0.2">
      <c r="B48" s="36" t="s">
        <v>55</v>
      </c>
      <c r="C48" s="36">
        <v>57</v>
      </c>
      <c r="D48" s="36">
        <v>81</v>
      </c>
      <c r="E48" s="9">
        <f t="shared" si="1"/>
        <v>0.94017083568960669</v>
      </c>
    </row>
    <row r="49" spans="2:5" x14ac:dyDescent="0.2">
      <c r="B49" s="36" t="s">
        <v>56</v>
      </c>
      <c r="C49" s="36">
        <v>40</v>
      </c>
      <c r="D49" s="36">
        <v>14</v>
      </c>
      <c r="E49" s="9">
        <f t="shared" si="1"/>
        <v>-1.0185184053304073</v>
      </c>
    </row>
    <row r="50" spans="2:5" x14ac:dyDescent="0.2">
      <c r="B50" s="36" t="s">
        <v>57</v>
      </c>
      <c r="C50" s="36">
        <v>75</v>
      </c>
      <c r="D50" s="36">
        <v>90</v>
      </c>
      <c r="E50" s="9">
        <f t="shared" si="1"/>
        <v>0.58760677230600411</v>
      </c>
    </row>
    <row r="51" spans="2:5" x14ac:dyDescent="0.2">
      <c r="B51" s="36" t="s">
        <v>58</v>
      </c>
      <c r="C51" s="36">
        <v>40</v>
      </c>
      <c r="D51" s="36">
        <v>38</v>
      </c>
      <c r="E51" s="9">
        <f t="shared" si="1"/>
        <v>-7.8347569640800557E-2</v>
      </c>
    </row>
    <row r="52" spans="2:5" x14ac:dyDescent="0.2">
      <c r="B52" s="36" t="s">
        <v>59</v>
      </c>
      <c r="C52" s="36">
        <v>40</v>
      </c>
      <c r="D52" s="36">
        <v>39</v>
      </c>
      <c r="E52" s="9">
        <f t="shared" si="1"/>
        <v>-3.9173784820400279E-2</v>
      </c>
    </row>
    <row r="55" spans="2:5" ht="16" x14ac:dyDescent="0.2">
      <c r="B55" s="4" t="s">
        <v>3</v>
      </c>
      <c r="C55" s="10">
        <f>AVERAGE(Table13[Time 1])</f>
        <v>57.24</v>
      </c>
      <c r="D55" s="10">
        <f>AVERAGE(Table13[Time 2])</f>
        <v>55.66</v>
      </c>
      <c r="E55" s="6">
        <f>(D55-C55)/$D$57</f>
        <v>-6.1894580016232652E-2</v>
      </c>
    </row>
    <row r="56" spans="2:5" x14ac:dyDescent="0.2">
      <c r="B56" s="4" t="s">
        <v>4</v>
      </c>
      <c r="C56" s="10">
        <f>STDEV(Table13[Time 1])</f>
        <v>24.960834627594537</v>
      </c>
      <c r="D56" s="10">
        <f>STDEV(Table13[Time 2])</f>
        <v>26.093716500650622</v>
      </c>
      <c r="E56" s="10"/>
    </row>
    <row r="57" spans="2:5" x14ac:dyDescent="0.2">
      <c r="B57" s="4" t="s">
        <v>6</v>
      </c>
      <c r="C57" s="5"/>
      <c r="D57" s="5">
        <f>AVERAGE(C56:D56)</f>
        <v>25.527275564122579</v>
      </c>
      <c r="E57" s="11"/>
    </row>
    <row r="59" spans="2:5" x14ac:dyDescent="0.2">
      <c r="D59" s="1"/>
    </row>
  </sheetData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effectsize041">
                <anchor moveWithCells="1" sizeWithCells="1">
                  <from>
                    <xdr:col>5</xdr:col>
                    <xdr:colOff>355600</xdr:colOff>
                    <xdr:row>18</xdr:row>
                    <xdr:rowOff>152400</xdr:rowOff>
                  </from>
                  <to>
                    <xdr:col>8</xdr:col>
                    <xdr:colOff>165100</xdr:colOff>
                    <xdr:row>21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canceleffectsize1">
                <anchor moveWithCells="1" sizeWithCells="1">
                  <from>
                    <xdr:col>5</xdr:col>
                    <xdr:colOff>355600</xdr:colOff>
                    <xdr:row>22</xdr:row>
                    <xdr:rowOff>127000</xdr:rowOff>
                  </from>
                  <to>
                    <xdr:col>8</xdr:col>
                    <xdr:colOff>177800</xdr:colOff>
                    <xdr:row>25</xdr:row>
                    <xdr:rowOff>114300</xdr:rowOff>
                  </to>
                </anchor>
              </controlPr>
            </control>
          </mc:Choice>
          <mc:Fallback/>
        </mc:AlternateContent>
      </controls>
    </mc:Choice>
    <mc:Fallback/>
  </mc:AlternateContent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theme="3" tint="-0.499984740745262"/>
  </sheetPr>
  <dimension ref="B2:E106"/>
  <sheetViews>
    <sheetView showGridLines="0" zoomScale="80" zoomScaleNormal="80" zoomScalePageLayoutView="80" workbookViewId="0">
      <selection activeCell="AA25" sqref="Z24:AA25"/>
    </sheetView>
  </sheetViews>
  <sheetFormatPr baseColWidth="10" defaultColWidth="8.83203125" defaultRowHeight="15" x14ac:dyDescent="0.2"/>
  <cols>
    <col min="1" max="1" width="4.33203125" customWidth="1"/>
    <col min="2" max="2" width="11.33203125" customWidth="1"/>
    <col min="3" max="3" width="10.1640625" customWidth="1"/>
    <col min="4" max="4" width="9.1640625" customWidth="1"/>
    <col min="5" max="5" width="12.33203125" customWidth="1"/>
    <col min="6" max="6" width="10.83203125" customWidth="1"/>
  </cols>
  <sheetData>
    <row r="2" spans="2:5" ht="16" x14ac:dyDescent="0.2">
      <c r="B2" s="3" t="s">
        <v>5</v>
      </c>
      <c r="C2" s="3" t="s">
        <v>0</v>
      </c>
      <c r="D2" s="3" t="s">
        <v>1</v>
      </c>
      <c r="E2" s="3" t="s">
        <v>2</v>
      </c>
    </row>
    <row r="3" spans="2:5" x14ac:dyDescent="0.2">
      <c r="B3" s="34" t="s">
        <v>10</v>
      </c>
      <c r="C3" s="34">
        <v>21</v>
      </c>
      <c r="D3" s="34">
        <v>22</v>
      </c>
      <c r="E3" s="9">
        <f t="shared" ref="E3:E34" si="0">IFERROR(IF(COUNTA(B3,C3,D3)=3,(D3-C3)/$D$106,""),"")</f>
        <v>0.16809435959377866</v>
      </c>
    </row>
    <row r="4" spans="2:5" x14ac:dyDescent="0.2">
      <c r="B4" s="34" t="s">
        <v>11</v>
      </c>
      <c r="C4" s="34">
        <v>21</v>
      </c>
      <c r="D4" s="34">
        <v>33</v>
      </c>
      <c r="E4" s="9">
        <f t="shared" si="0"/>
        <v>2.0171323151253437</v>
      </c>
    </row>
    <row r="5" spans="2:5" x14ac:dyDescent="0.2">
      <c r="B5" s="34" t="s">
        <v>12</v>
      </c>
      <c r="C5" s="34">
        <v>30</v>
      </c>
      <c r="D5" s="34">
        <v>39</v>
      </c>
      <c r="E5" s="9">
        <f t="shared" si="0"/>
        <v>1.512849236344008</v>
      </c>
    </row>
    <row r="6" spans="2:5" x14ac:dyDescent="0.2">
      <c r="B6" s="34" t="s">
        <v>13</v>
      </c>
      <c r="C6" s="34">
        <v>36</v>
      </c>
      <c r="D6" s="34">
        <v>34</v>
      </c>
      <c r="E6" s="9">
        <f t="shared" si="0"/>
        <v>-0.33618871918755733</v>
      </c>
    </row>
    <row r="7" spans="2:5" x14ac:dyDescent="0.2">
      <c r="B7" s="34" t="s">
        <v>14</v>
      </c>
      <c r="C7" s="34">
        <v>29</v>
      </c>
      <c r="D7" s="34">
        <v>26</v>
      </c>
      <c r="E7" s="9">
        <f t="shared" si="0"/>
        <v>-0.50428307878133594</v>
      </c>
    </row>
    <row r="8" spans="2:5" x14ac:dyDescent="0.2">
      <c r="B8" s="34" t="s">
        <v>15</v>
      </c>
      <c r="C8" s="34">
        <v>24</v>
      </c>
      <c r="D8" s="34">
        <v>20</v>
      </c>
      <c r="E8" s="9">
        <f t="shared" si="0"/>
        <v>-0.67237743837511466</v>
      </c>
    </row>
    <row r="9" spans="2:5" x14ac:dyDescent="0.2">
      <c r="B9" s="34" t="s">
        <v>16</v>
      </c>
      <c r="C9" s="34">
        <v>28</v>
      </c>
      <c r="D9" s="34">
        <v>28</v>
      </c>
      <c r="E9" s="9">
        <f t="shared" si="0"/>
        <v>0</v>
      </c>
    </row>
    <row r="10" spans="2:5" x14ac:dyDescent="0.2">
      <c r="B10" s="34" t="s">
        <v>17</v>
      </c>
      <c r="C10" s="34">
        <v>22</v>
      </c>
      <c r="D10" s="34">
        <v>30</v>
      </c>
      <c r="E10" s="9">
        <f t="shared" si="0"/>
        <v>1.3447548767502293</v>
      </c>
    </row>
    <row r="11" spans="2:5" x14ac:dyDescent="0.2">
      <c r="B11" s="34" t="s">
        <v>18</v>
      </c>
      <c r="C11" s="34">
        <v>29</v>
      </c>
      <c r="D11" s="34">
        <v>21</v>
      </c>
      <c r="E11" s="9">
        <f t="shared" si="0"/>
        <v>-1.3447548767502293</v>
      </c>
    </row>
    <row r="12" spans="2:5" x14ac:dyDescent="0.2">
      <c r="B12" s="34" t="s">
        <v>19</v>
      </c>
      <c r="C12" s="34">
        <v>32</v>
      </c>
      <c r="D12" s="34">
        <v>27</v>
      </c>
      <c r="E12" s="9">
        <f t="shared" si="0"/>
        <v>-0.84047179796889326</v>
      </c>
    </row>
    <row r="13" spans="2:5" x14ac:dyDescent="0.2">
      <c r="B13" s="34" t="s">
        <v>20</v>
      </c>
      <c r="C13" s="34">
        <v>22</v>
      </c>
      <c r="D13" s="34">
        <v>27</v>
      </c>
      <c r="E13" s="9">
        <f t="shared" si="0"/>
        <v>0.84047179796889326</v>
      </c>
    </row>
    <row r="14" spans="2:5" x14ac:dyDescent="0.2">
      <c r="B14" s="34" t="s">
        <v>21</v>
      </c>
      <c r="C14" s="34">
        <v>28</v>
      </c>
      <c r="D14" s="34">
        <v>23</v>
      </c>
      <c r="E14" s="9">
        <f t="shared" si="0"/>
        <v>-0.84047179796889326</v>
      </c>
    </row>
    <row r="15" spans="2:5" x14ac:dyDescent="0.2">
      <c r="B15" s="34" t="s">
        <v>22</v>
      </c>
      <c r="C15" s="34">
        <v>39</v>
      </c>
      <c r="D15" s="34">
        <v>33</v>
      </c>
      <c r="E15" s="9">
        <f t="shared" si="0"/>
        <v>-1.0085661575626719</v>
      </c>
    </row>
    <row r="16" spans="2:5" x14ac:dyDescent="0.2">
      <c r="B16" s="34" t="s">
        <v>23</v>
      </c>
      <c r="C16" s="34">
        <v>32</v>
      </c>
      <c r="D16" s="34">
        <v>28</v>
      </c>
      <c r="E16" s="9">
        <f t="shared" si="0"/>
        <v>-0.67237743837511466</v>
      </c>
    </row>
    <row r="17" spans="2:5" x14ac:dyDescent="0.2">
      <c r="B17" s="34" t="s">
        <v>24</v>
      </c>
      <c r="C17" s="34">
        <v>24</v>
      </c>
      <c r="D17" s="34">
        <v>25</v>
      </c>
      <c r="E17" s="9">
        <f t="shared" si="0"/>
        <v>0.16809435959377866</v>
      </c>
    </row>
    <row r="18" spans="2:5" x14ac:dyDescent="0.2">
      <c r="B18" s="34" t="s">
        <v>25</v>
      </c>
      <c r="C18" s="34">
        <v>29</v>
      </c>
      <c r="D18" s="34">
        <v>38</v>
      </c>
      <c r="E18" s="9">
        <f t="shared" si="0"/>
        <v>1.512849236344008</v>
      </c>
    </row>
    <row r="19" spans="2:5" x14ac:dyDescent="0.2">
      <c r="B19" s="34" t="s">
        <v>26</v>
      </c>
      <c r="C19" s="34">
        <v>23</v>
      </c>
      <c r="D19" s="34">
        <v>24</v>
      </c>
      <c r="E19" s="9">
        <f t="shared" si="0"/>
        <v>0.16809435959377866</v>
      </c>
    </row>
    <row r="20" spans="2:5" x14ac:dyDescent="0.2">
      <c r="B20" s="34" t="s">
        <v>27</v>
      </c>
      <c r="C20" s="34">
        <v>30</v>
      </c>
      <c r="D20" s="34">
        <v>31</v>
      </c>
      <c r="E20" s="9">
        <f t="shared" si="0"/>
        <v>0.16809435959377866</v>
      </c>
    </row>
    <row r="21" spans="2:5" x14ac:dyDescent="0.2">
      <c r="B21" s="34" t="s">
        <v>28</v>
      </c>
      <c r="C21" s="34">
        <v>22</v>
      </c>
      <c r="D21" s="34">
        <v>24</v>
      </c>
      <c r="E21" s="9">
        <f t="shared" si="0"/>
        <v>0.33618871918755733</v>
      </c>
    </row>
    <row r="22" spans="2:5" x14ac:dyDescent="0.2">
      <c r="B22" s="34" t="s">
        <v>29</v>
      </c>
      <c r="C22" s="34">
        <v>24</v>
      </c>
      <c r="D22" s="34">
        <v>28</v>
      </c>
      <c r="E22" s="9">
        <f t="shared" si="0"/>
        <v>0.67237743837511466</v>
      </c>
    </row>
    <row r="23" spans="2:5" x14ac:dyDescent="0.2">
      <c r="B23" s="34" t="s">
        <v>30</v>
      </c>
      <c r="C23" s="34">
        <v>33</v>
      </c>
      <c r="D23" s="34">
        <v>33</v>
      </c>
      <c r="E23" s="9">
        <f t="shared" si="0"/>
        <v>0</v>
      </c>
    </row>
    <row r="24" spans="2:5" x14ac:dyDescent="0.2">
      <c r="B24" s="34" t="s">
        <v>31</v>
      </c>
      <c r="C24" s="34">
        <v>38</v>
      </c>
      <c r="D24" s="34">
        <v>28</v>
      </c>
      <c r="E24" s="9">
        <f t="shared" si="0"/>
        <v>-1.6809435959377865</v>
      </c>
    </row>
    <row r="25" spans="2:5" x14ac:dyDescent="0.2">
      <c r="B25" s="34" t="s">
        <v>32</v>
      </c>
      <c r="C25" s="34">
        <v>25</v>
      </c>
      <c r="D25" s="34">
        <v>25</v>
      </c>
      <c r="E25" s="9">
        <f t="shared" si="0"/>
        <v>0</v>
      </c>
    </row>
    <row r="26" spans="2:5" x14ac:dyDescent="0.2">
      <c r="B26" s="34" t="s">
        <v>33</v>
      </c>
      <c r="C26" s="34">
        <v>21</v>
      </c>
      <c r="D26" s="34">
        <v>20</v>
      </c>
      <c r="E26" s="9">
        <f t="shared" si="0"/>
        <v>-0.16809435959377866</v>
      </c>
    </row>
    <row r="27" spans="2:5" x14ac:dyDescent="0.2">
      <c r="B27" s="34" t="s">
        <v>34</v>
      </c>
      <c r="C27" s="34">
        <v>39</v>
      </c>
      <c r="D27" s="34">
        <v>34</v>
      </c>
      <c r="E27" s="9">
        <f t="shared" si="0"/>
        <v>-0.84047179796889326</v>
      </c>
    </row>
    <row r="28" spans="2:5" x14ac:dyDescent="0.2">
      <c r="B28" s="34" t="s">
        <v>35</v>
      </c>
      <c r="C28" s="34">
        <v>34</v>
      </c>
      <c r="D28" s="34">
        <v>31</v>
      </c>
      <c r="E28" s="9">
        <f t="shared" si="0"/>
        <v>-0.50428307878133594</v>
      </c>
    </row>
    <row r="29" spans="2:5" x14ac:dyDescent="0.2">
      <c r="B29" s="34" t="s">
        <v>36</v>
      </c>
      <c r="C29" s="34">
        <v>37</v>
      </c>
      <c r="D29" s="34">
        <v>28</v>
      </c>
      <c r="E29" s="9">
        <f t="shared" si="0"/>
        <v>-1.512849236344008</v>
      </c>
    </row>
    <row r="30" spans="2:5" x14ac:dyDescent="0.2">
      <c r="B30" s="34" t="s">
        <v>37</v>
      </c>
      <c r="C30" s="34">
        <v>21</v>
      </c>
      <c r="D30" s="34">
        <v>31</v>
      </c>
      <c r="E30" s="9">
        <f t="shared" si="0"/>
        <v>1.6809435959377865</v>
      </c>
    </row>
    <row r="31" spans="2:5" x14ac:dyDescent="0.2">
      <c r="B31" s="34" t="s">
        <v>38</v>
      </c>
      <c r="C31" s="34">
        <v>22</v>
      </c>
      <c r="D31" s="34">
        <v>32</v>
      </c>
      <c r="E31" s="9">
        <f t="shared" si="0"/>
        <v>1.6809435959377865</v>
      </c>
    </row>
    <row r="32" spans="2:5" x14ac:dyDescent="0.2">
      <c r="B32" s="34" t="s">
        <v>39</v>
      </c>
      <c r="C32" s="34">
        <v>25</v>
      </c>
      <c r="D32" s="34">
        <v>29</v>
      </c>
      <c r="E32" s="9">
        <f t="shared" si="0"/>
        <v>0.67237743837511466</v>
      </c>
    </row>
    <row r="33" spans="2:5" x14ac:dyDescent="0.2">
      <c r="B33" s="34" t="s">
        <v>40</v>
      </c>
      <c r="C33" s="34">
        <v>36</v>
      </c>
      <c r="D33" s="34">
        <v>30</v>
      </c>
      <c r="E33" s="9">
        <f t="shared" si="0"/>
        <v>-1.0085661575626719</v>
      </c>
    </row>
    <row r="34" spans="2:5" x14ac:dyDescent="0.2">
      <c r="B34" s="34" t="s">
        <v>41</v>
      </c>
      <c r="C34" s="34">
        <v>25</v>
      </c>
      <c r="D34" s="34">
        <v>22</v>
      </c>
      <c r="E34" s="9">
        <f t="shared" si="0"/>
        <v>-0.50428307878133594</v>
      </c>
    </row>
    <row r="35" spans="2:5" x14ac:dyDescent="0.2">
      <c r="B35" s="34" t="s">
        <v>42</v>
      </c>
      <c r="C35" s="34">
        <v>36</v>
      </c>
      <c r="D35" s="34">
        <v>29</v>
      </c>
      <c r="E35" s="9">
        <f t="shared" ref="E35:E66" si="1">IFERROR(IF(COUNTA(B35,C35,D35)=3,(D35-C35)/$D$106,""),"")</f>
        <v>-1.1766605171564506</v>
      </c>
    </row>
    <row r="36" spans="2:5" x14ac:dyDescent="0.2">
      <c r="B36" s="34" t="s">
        <v>43</v>
      </c>
      <c r="C36" s="34">
        <v>22</v>
      </c>
      <c r="D36" s="34">
        <v>39</v>
      </c>
      <c r="E36" s="9">
        <f t="shared" si="1"/>
        <v>2.8576041130942373</v>
      </c>
    </row>
    <row r="37" spans="2:5" x14ac:dyDescent="0.2">
      <c r="B37" s="34" t="s">
        <v>44</v>
      </c>
      <c r="C37" s="34">
        <v>25</v>
      </c>
      <c r="D37" s="34">
        <v>23</v>
      </c>
      <c r="E37" s="9">
        <f t="shared" si="1"/>
        <v>-0.33618871918755733</v>
      </c>
    </row>
    <row r="38" spans="2:5" x14ac:dyDescent="0.2">
      <c r="B38" s="34" t="s">
        <v>45</v>
      </c>
      <c r="C38" s="34">
        <v>33</v>
      </c>
      <c r="D38" s="34">
        <v>33</v>
      </c>
      <c r="E38" s="9">
        <f t="shared" si="1"/>
        <v>0</v>
      </c>
    </row>
    <row r="39" spans="2:5" x14ac:dyDescent="0.2">
      <c r="B39" s="34" t="s">
        <v>46</v>
      </c>
      <c r="C39" s="34">
        <v>26</v>
      </c>
      <c r="D39" s="34">
        <v>39</v>
      </c>
      <c r="E39" s="9">
        <f t="shared" si="1"/>
        <v>2.1852266747191225</v>
      </c>
    </row>
    <row r="40" spans="2:5" x14ac:dyDescent="0.2">
      <c r="B40" s="34" t="s">
        <v>47</v>
      </c>
      <c r="C40" s="34">
        <v>26</v>
      </c>
      <c r="D40" s="34">
        <v>21</v>
      </c>
      <c r="E40" s="9">
        <f t="shared" si="1"/>
        <v>-0.84047179796889326</v>
      </c>
    </row>
    <row r="41" spans="2:5" x14ac:dyDescent="0.2">
      <c r="B41" s="34" t="s">
        <v>48</v>
      </c>
      <c r="C41" s="34">
        <v>36</v>
      </c>
      <c r="D41" s="34">
        <v>33</v>
      </c>
      <c r="E41" s="9">
        <f t="shared" si="1"/>
        <v>-0.50428307878133594</v>
      </c>
    </row>
    <row r="42" spans="2:5" x14ac:dyDescent="0.2">
      <c r="B42" s="34" t="s">
        <v>49</v>
      </c>
      <c r="C42" s="34">
        <v>35</v>
      </c>
      <c r="D42" s="34">
        <v>31</v>
      </c>
      <c r="E42" s="9">
        <f t="shared" si="1"/>
        <v>-0.67237743837511466</v>
      </c>
    </row>
    <row r="43" spans="2:5" x14ac:dyDescent="0.2">
      <c r="B43" s="34" t="s">
        <v>50</v>
      </c>
      <c r="C43" s="34">
        <v>40</v>
      </c>
      <c r="D43" s="34">
        <v>26</v>
      </c>
      <c r="E43" s="9">
        <f t="shared" si="1"/>
        <v>-2.3533210343129012</v>
      </c>
    </row>
    <row r="44" spans="2:5" x14ac:dyDescent="0.2">
      <c r="B44" s="34" t="s">
        <v>51</v>
      </c>
      <c r="C44" s="34">
        <v>21</v>
      </c>
      <c r="D44" s="34">
        <v>35</v>
      </c>
      <c r="E44" s="9">
        <f t="shared" si="1"/>
        <v>2.3533210343129012</v>
      </c>
    </row>
    <row r="45" spans="2:5" x14ac:dyDescent="0.2">
      <c r="B45" s="34" t="s">
        <v>52</v>
      </c>
      <c r="C45" s="34">
        <v>25</v>
      </c>
      <c r="D45" s="34">
        <v>20</v>
      </c>
      <c r="E45" s="9">
        <f t="shared" si="1"/>
        <v>-0.84047179796889326</v>
      </c>
    </row>
    <row r="46" spans="2:5" x14ac:dyDescent="0.2">
      <c r="B46" s="34" t="s">
        <v>53</v>
      </c>
      <c r="C46" s="34">
        <v>31</v>
      </c>
      <c r="D46" s="34">
        <v>33</v>
      </c>
      <c r="E46" s="9">
        <f t="shared" si="1"/>
        <v>0.33618871918755733</v>
      </c>
    </row>
    <row r="47" spans="2:5" x14ac:dyDescent="0.2">
      <c r="B47" s="34" t="s">
        <v>54</v>
      </c>
      <c r="C47" s="34">
        <v>33</v>
      </c>
      <c r="D47" s="34">
        <v>23</v>
      </c>
      <c r="E47" s="9">
        <f t="shared" si="1"/>
        <v>-1.6809435959377865</v>
      </c>
    </row>
    <row r="48" spans="2:5" x14ac:dyDescent="0.2">
      <c r="B48" s="34" t="s">
        <v>55</v>
      </c>
      <c r="C48" s="34">
        <v>33</v>
      </c>
      <c r="D48" s="34">
        <v>35</v>
      </c>
      <c r="E48" s="9">
        <f t="shared" si="1"/>
        <v>0.33618871918755733</v>
      </c>
    </row>
    <row r="49" spans="2:5" x14ac:dyDescent="0.2">
      <c r="B49" s="34" t="s">
        <v>56</v>
      </c>
      <c r="C49" s="34">
        <v>27</v>
      </c>
      <c r="D49" s="34">
        <v>31</v>
      </c>
      <c r="E49" s="9">
        <f t="shared" si="1"/>
        <v>0.67237743837511466</v>
      </c>
    </row>
    <row r="50" spans="2:5" x14ac:dyDescent="0.2">
      <c r="B50" s="34" t="s">
        <v>57</v>
      </c>
      <c r="C50" s="34">
        <v>34</v>
      </c>
      <c r="D50" s="34">
        <v>25</v>
      </c>
      <c r="E50" s="9">
        <f t="shared" si="1"/>
        <v>-1.512849236344008</v>
      </c>
    </row>
    <row r="51" spans="2:5" x14ac:dyDescent="0.2">
      <c r="B51" s="34" t="s">
        <v>58</v>
      </c>
      <c r="C51" s="34">
        <v>40</v>
      </c>
      <c r="D51" s="34">
        <v>27</v>
      </c>
      <c r="E51" s="9">
        <f t="shared" si="1"/>
        <v>-2.1852266747191225</v>
      </c>
    </row>
    <row r="52" spans="2:5" x14ac:dyDescent="0.2">
      <c r="B52" s="34" t="s">
        <v>59</v>
      </c>
      <c r="C52" s="34">
        <v>24</v>
      </c>
      <c r="D52" s="34">
        <v>21</v>
      </c>
      <c r="E52" s="9">
        <f t="shared" si="1"/>
        <v>-0.50428307878133594</v>
      </c>
    </row>
    <row r="53" spans="2:5" x14ac:dyDescent="0.2">
      <c r="B53" s="34" t="s">
        <v>62</v>
      </c>
      <c r="C53" s="34">
        <v>40</v>
      </c>
      <c r="D53" s="34">
        <v>22</v>
      </c>
      <c r="E53" s="9">
        <f t="shared" si="1"/>
        <v>-3.0256984726880161</v>
      </c>
    </row>
    <row r="54" spans="2:5" x14ac:dyDescent="0.2">
      <c r="B54" s="34" t="s">
        <v>63</v>
      </c>
      <c r="C54" s="34">
        <v>39</v>
      </c>
      <c r="D54" s="34">
        <v>25</v>
      </c>
      <c r="E54" s="9">
        <f t="shared" si="1"/>
        <v>-2.3533210343129012</v>
      </c>
    </row>
    <row r="55" spans="2:5" x14ac:dyDescent="0.2">
      <c r="B55" s="34" t="s">
        <v>64</v>
      </c>
      <c r="C55" s="34">
        <v>31</v>
      </c>
      <c r="D55" s="34">
        <v>22</v>
      </c>
      <c r="E55" s="9">
        <f t="shared" si="1"/>
        <v>-1.512849236344008</v>
      </c>
    </row>
    <row r="56" spans="2:5" x14ac:dyDescent="0.2">
      <c r="B56" s="34" t="s">
        <v>65</v>
      </c>
      <c r="C56" s="34">
        <v>33</v>
      </c>
      <c r="D56" s="34">
        <v>24</v>
      </c>
      <c r="E56" s="9">
        <f t="shared" si="1"/>
        <v>-1.512849236344008</v>
      </c>
    </row>
    <row r="57" spans="2:5" x14ac:dyDescent="0.2">
      <c r="B57" s="34" t="s">
        <v>66</v>
      </c>
      <c r="C57" s="34">
        <v>27</v>
      </c>
      <c r="D57" s="34">
        <v>35</v>
      </c>
      <c r="E57" s="9">
        <f t="shared" si="1"/>
        <v>1.3447548767502293</v>
      </c>
    </row>
    <row r="58" spans="2:5" x14ac:dyDescent="0.2">
      <c r="B58" s="34" t="s">
        <v>67</v>
      </c>
      <c r="C58" s="34">
        <v>40</v>
      </c>
      <c r="D58" s="34">
        <v>23</v>
      </c>
      <c r="E58" s="9">
        <f t="shared" si="1"/>
        <v>-2.8576041130942373</v>
      </c>
    </row>
    <row r="59" spans="2:5" x14ac:dyDescent="0.2">
      <c r="B59" s="34" t="s">
        <v>68</v>
      </c>
      <c r="C59" s="34">
        <v>31</v>
      </c>
      <c r="D59" s="34">
        <v>34</v>
      </c>
      <c r="E59" s="9">
        <f t="shared" si="1"/>
        <v>0.50428307878133594</v>
      </c>
    </row>
    <row r="60" spans="2:5" x14ac:dyDescent="0.2">
      <c r="B60" s="34" t="s">
        <v>69</v>
      </c>
      <c r="C60" s="34">
        <v>28</v>
      </c>
      <c r="D60" s="34">
        <v>39</v>
      </c>
      <c r="E60" s="9">
        <f t="shared" si="1"/>
        <v>1.8490379555315652</v>
      </c>
    </row>
    <row r="61" spans="2:5" x14ac:dyDescent="0.2">
      <c r="B61" s="34" t="s">
        <v>70</v>
      </c>
      <c r="C61" s="34">
        <v>24</v>
      </c>
      <c r="D61" s="34">
        <v>24</v>
      </c>
      <c r="E61" s="9">
        <f t="shared" si="1"/>
        <v>0</v>
      </c>
    </row>
    <row r="62" spans="2:5" x14ac:dyDescent="0.2">
      <c r="B62" s="34" t="s">
        <v>71</v>
      </c>
      <c r="C62" s="34">
        <v>39</v>
      </c>
      <c r="D62" s="34">
        <v>28</v>
      </c>
      <c r="E62" s="9">
        <f t="shared" si="1"/>
        <v>-1.8490379555315652</v>
      </c>
    </row>
    <row r="63" spans="2:5" x14ac:dyDescent="0.2">
      <c r="B63" s="34" t="s">
        <v>72</v>
      </c>
      <c r="C63" s="34">
        <v>33</v>
      </c>
      <c r="D63" s="34">
        <v>32</v>
      </c>
      <c r="E63" s="9">
        <f t="shared" si="1"/>
        <v>-0.16809435959377866</v>
      </c>
    </row>
    <row r="64" spans="2:5" x14ac:dyDescent="0.2">
      <c r="B64" s="34" t="s">
        <v>73</v>
      </c>
      <c r="C64" s="34">
        <v>33</v>
      </c>
      <c r="D64" s="34">
        <v>39</v>
      </c>
      <c r="E64" s="9">
        <f t="shared" si="1"/>
        <v>1.0085661575626719</v>
      </c>
    </row>
    <row r="65" spans="2:5" x14ac:dyDescent="0.2">
      <c r="B65" s="34" t="s">
        <v>74</v>
      </c>
      <c r="C65" s="34">
        <v>40</v>
      </c>
      <c r="D65" s="34">
        <v>25</v>
      </c>
      <c r="E65" s="9">
        <f t="shared" si="1"/>
        <v>-2.5214153939066799</v>
      </c>
    </row>
    <row r="66" spans="2:5" x14ac:dyDescent="0.2">
      <c r="B66" s="34" t="s">
        <v>75</v>
      </c>
      <c r="C66" s="34">
        <v>36</v>
      </c>
      <c r="D66" s="34">
        <v>25</v>
      </c>
      <c r="E66" s="9">
        <f t="shared" si="1"/>
        <v>-1.8490379555315652</v>
      </c>
    </row>
    <row r="67" spans="2:5" x14ac:dyDescent="0.2">
      <c r="B67" s="34" t="s">
        <v>76</v>
      </c>
      <c r="C67" s="34">
        <v>20</v>
      </c>
      <c r="D67" s="34">
        <v>30</v>
      </c>
      <c r="E67" s="9">
        <f t="shared" ref="E67:E98" si="2">IFERROR(IF(COUNTA(B67,C67,D67)=3,(D67-C67)/$D$106,""),"")</f>
        <v>1.6809435959377865</v>
      </c>
    </row>
    <row r="68" spans="2:5" x14ac:dyDescent="0.2">
      <c r="B68" s="34" t="s">
        <v>77</v>
      </c>
      <c r="C68" s="34">
        <v>29</v>
      </c>
      <c r="D68" s="34">
        <v>31</v>
      </c>
      <c r="E68" s="9">
        <f t="shared" si="2"/>
        <v>0.33618871918755733</v>
      </c>
    </row>
    <row r="69" spans="2:5" x14ac:dyDescent="0.2">
      <c r="B69" s="34" t="s">
        <v>78</v>
      </c>
      <c r="C69" s="34">
        <v>28</v>
      </c>
      <c r="D69" s="34">
        <v>31</v>
      </c>
      <c r="E69" s="9">
        <f t="shared" si="2"/>
        <v>0.50428307878133594</v>
      </c>
    </row>
    <row r="70" spans="2:5" x14ac:dyDescent="0.2">
      <c r="B70" s="34" t="s">
        <v>79</v>
      </c>
      <c r="C70" s="34">
        <v>38</v>
      </c>
      <c r="D70" s="34">
        <v>31</v>
      </c>
      <c r="E70" s="9">
        <f t="shared" si="2"/>
        <v>-1.1766605171564506</v>
      </c>
    </row>
    <row r="71" spans="2:5" x14ac:dyDescent="0.2">
      <c r="B71" s="34" t="s">
        <v>80</v>
      </c>
      <c r="C71" s="34">
        <v>37</v>
      </c>
      <c r="D71" s="34">
        <v>30</v>
      </c>
      <c r="E71" s="9">
        <f t="shared" si="2"/>
        <v>-1.1766605171564506</v>
      </c>
    </row>
    <row r="72" spans="2:5" x14ac:dyDescent="0.2">
      <c r="B72" s="34" t="s">
        <v>81</v>
      </c>
      <c r="C72" s="34">
        <v>26</v>
      </c>
      <c r="D72" s="34">
        <v>35</v>
      </c>
      <c r="E72" s="9">
        <f t="shared" si="2"/>
        <v>1.512849236344008</v>
      </c>
    </row>
    <row r="73" spans="2:5" x14ac:dyDescent="0.2">
      <c r="B73" s="34" t="s">
        <v>82</v>
      </c>
      <c r="C73" s="34">
        <v>21</v>
      </c>
      <c r="D73" s="34">
        <v>34</v>
      </c>
      <c r="E73" s="9">
        <f t="shared" si="2"/>
        <v>2.1852266747191225</v>
      </c>
    </row>
    <row r="74" spans="2:5" x14ac:dyDescent="0.2">
      <c r="B74" s="34" t="s">
        <v>83</v>
      </c>
      <c r="C74" s="34">
        <v>39</v>
      </c>
      <c r="D74" s="34">
        <v>28</v>
      </c>
      <c r="E74" s="9">
        <f t="shared" si="2"/>
        <v>-1.8490379555315652</v>
      </c>
    </row>
    <row r="75" spans="2:5" x14ac:dyDescent="0.2">
      <c r="B75" s="34" t="s">
        <v>84</v>
      </c>
      <c r="C75" s="34">
        <v>22</v>
      </c>
      <c r="D75" s="34">
        <v>31</v>
      </c>
      <c r="E75" s="9">
        <f t="shared" si="2"/>
        <v>1.512849236344008</v>
      </c>
    </row>
    <row r="76" spans="2:5" x14ac:dyDescent="0.2">
      <c r="B76" s="34" t="s">
        <v>85</v>
      </c>
      <c r="C76" s="34">
        <v>26</v>
      </c>
      <c r="D76" s="34">
        <v>36</v>
      </c>
      <c r="E76" s="9">
        <f t="shared" si="2"/>
        <v>1.6809435959377865</v>
      </c>
    </row>
    <row r="77" spans="2:5" x14ac:dyDescent="0.2">
      <c r="B77" s="34" t="s">
        <v>86</v>
      </c>
      <c r="C77" s="34">
        <v>23</v>
      </c>
      <c r="D77" s="34">
        <v>29</v>
      </c>
      <c r="E77" s="9">
        <f t="shared" si="2"/>
        <v>1.0085661575626719</v>
      </c>
    </row>
    <row r="78" spans="2:5" x14ac:dyDescent="0.2">
      <c r="B78" s="34" t="s">
        <v>87</v>
      </c>
      <c r="C78" s="34">
        <v>31</v>
      </c>
      <c r="D78" s="34">
        <v>36</v>
      </c>
      <c r="E78" s="9">
        <f t="shared" si="2"/>
        <v>0.84047179796889326</v>
      </c>
    </row>
    <row r="79" spans="2:5" x14ac:dyDescent="0.2">
      <c r="B79" s="34" t="s">
        <v>88</v>
      </c>
      <c r="C79" s="34">
        <v>20</v>
      </c>
      <c r="D79" s="34">
        <v>32</v>
      </c>
      <c r="E79" s="9">
        <f t="shared" si="2"/>
        <v>2.0171323151253437</v>
      </c>
    </row>
    <row r="80" spans="2:5" x14ac:dyDescent="0.2">
      <c r="B80" s="34" t="s">
        <v>89</v>
      </c>
      <c r="C80" s="34">
        <v>32</v>
      </c>
      <c r="D80" s="34">
        <v>40</v>
      </c>
      <c r="E80" s="9">
        <f t="shared" si="2"/>
        <v>1.3447548767502293</v>
      </c>
    </row>
    <row r="81" spans="2:5" x14ac:dyDescent="0.2">
      <c r="B81" s="34" t="s">
        <v>90</v>
      </c>
      <c r="C81" s="34">
        <v>38</v>
      </c>
      <c r="D81" s="34">
        <v>38</v>
      </c>
      <c r="E81" s="9">
        <f t="shared" si="2"/>
        <v>0</v>
      </c>
    </row>
    <row r="82" spans="2:5" x14ac:dyDescent="0.2">
      <c r="B82" s="34" t="s">
        <v>91</v>
      </c>
      <c r="C82" s="34">
        <v>27</v>
      </c>
      <c r="D82" s="34">
        <v>40</v>
      </c>
      <c r="E82" s="9">
        <f t="shared" si="2"/>
        <v>2.1852266747191225</v>
      </c>
    </row>
    <row r="83" spans="2:5" x14ac:dyDescent="0.2">
      <c r="B83" s="34" t="s">
        <v>92</v>
      </c>
      <c r="C83" s="34">
        <v>31</v>
      </c>
      <c r="D83" s="34">
        <v>26</v>
      </c>
      <c r="E83" s="9">
        <f t="shared" si="2"/>
        <v>-0.84047179796889326</v>
      </c>
    </row>
    <row r="84" spans="2:5" x14ac:dyDescent="0.2">
      <c r="B84" s="34" t="s">
        <v>93</v>
      </c>
      <c r="C84" s="34">
        <v>30</v>
      </c>
      <c r="D84" s="34">
        <v>28</v>
      </c>
      <c r="E84" s="9">
        <f t="shared" si="2"/>
        <v>-0.33618871918755733</v>
      </c>
    </row>
    <row r="85" spans="2:5" x14ac:dyDescent="0.2">
      <c r="B85" s="34" t="s">
        <v>94</v>
      </c>
      <c r="C85" s="34">
        <v>27</v>
      </c>
      <c r="D85" s="34">
        <v>37</v>
      </c>
      <c r="E85" s="9">
        <f t="shared" si="2"/>
        <v>1.6809435959377865</v>
      </c>
    </row>
    <row r="86" spans="2:5" x14ac:dyDescent="0.2">
      <c r="B86" s="34" t="s">
        <v>95</v>
      </c>
      <c r="C86" s="34">
        <v>31</v>
      </c>
      <c r="D86" s="34">
        <v>30</v>
      </c>
      <c r="E86" s="9">
        <f t="shared" si="2"/>
        <v>-0.16809435959377866</v>
      </c>
    </row>
    <row r="87" spans="2:5" x14ac:dyDescent="0.2">
      <c r="B87" s="34" t="s">
        <v>96</v>
      </c>
      <c r="C87" s="34">
        <v>24</v>
      </c>
      <c r="D87" s="34">
        <v>37</v>
      </c>
      <c r="E87" s="9">
        <f t="shared" si="2"/>
        <v>2.1852266747191225</v>
      </c>
    </row>
    <row r="88" spans="2:5" x14ac:dyDescent="0.2">
      <c r="B88" s="34" t="s">
        <v>97</v>
      </c>
      <c r="C88" s="34">
        <v>21</v>
      </c>
      <c r="D88" s="34">
        <v>21</v>
      </c>
      <c r="E88" s="9">
        <f t="shared" si="2"/>
        <v>0</v>
      </c>
    </row>
    <row r="89" spans="2:5" x14ac:dyDescent="0.2">
      <c r="B89" s="34" t="s">
        <v>98</v>
      </c>
      <c r="C89" s="34">
        <v>22</v>
      </c>
      <c r="D89" s="34">
        <v>22</v>
      </c>
      <c r="E89" s="9">
        <f t="shared" si="2"/>
        <v>0</v>
      </c>
    </row>
    <row r="90" spans="2:5" x14ac:dyDescent="0.2">
      <c r="B90" s="34" t="s">
        <v>99</v>
      </c>
      <c r="C90" s="34">
        <v>40</v>
      </c>
      <c r="D90" s="34">
        <v>30</v>
      </c>
      <c r="E90" s="9">
        <f t="shared" si="2"/>
        <v>-1.6809435959377865</v>
      </c>
    </row>
    <row r="91" spans="2:5" x14ac:dyDescent="0.2">
      <c r="B91" s="34" t="s">
        <v>100</v>
      </c>
      <c r="C91" s="34">
        <v>40</v>
      </c>
      <c r="D91" s="34">
        <v>39</v>
      </c>
      <c r="E91" s="9">
        <f t="shared" si="2"/>
        <v>-0.16809435959377866</v>
      </c>
    </row>
    <row r="92" spans="2:5" x14ac:dyDescent="0.2">
      <c r="B92" s="34" t="s">
        <v>101</v>
      </c>
      <c r="C92" s="34">
        <v>29</v>
      </c>
      <c r="D92" s="34">
        <v>32</v>
      </c>
      <c r="E92" s="9">
        <f t="shared" si="2"/>
        <v>0.50428307878133594</v>
      </c>
    </row>
    <row r="93" spans="2:5" x14ac:dyDescent="0.2">
      <c r="B93" s="34" t="s">
        <v>102</v>
      </c>
      <c r="C93" s="34">
        <v>34</v>
      </c>
      <c r="D93" s="34">
        <v>32</v>
      </c>
      <c r="E93" s="9">
        <f t="shared" si="2"/>
        <v>-0.33618871918755733</v>
      </c>
    </row>
    <row r="94" spans="2:5" x14ac:dyDescent="0.2">
      <c r="B94" s="34" t="s">
        <v>103</v>
      </c>
      <c r="C94" s="34">
        <v>22</v>
      </c>
      <c r="D94" s="34">
        <v>26</v>
      </c>
      <c r="E94" s="9">
        <f t="shared" si="2"/>
        <v>0.67237743837511466</v>
      </c>
    </row>
    <row r="95" spans="2:5" x14ac:dyDescent="0.2">
      <c r="B95" s="34" t="s">
        <v>104</v>
      </c>
      <c r="C95" s="34">
        <v>32</v>
      </c>
      <c r="D95" s="34">
        <v>36</v>
      </c>
      <c r="E95" s="9">
        <f t="shared" si="2"/>
        <v>0.67237743837511466</v>
      </c>
    </row>
    <row r="96" spans="2:5" x14ac:dyDescent="0.2">
      <c r="B96" s="34" t="s">
        <v>105</v>
      </c>
      <c r="C96" s="34">
        <v>21</v>
      </c>
      <c r="D96" s="34">
        <v>37</v>
      </c>
      <c r="E96" s="9">
        <f t="shared" si="2"/>
        <v>2.6895097535004586</v>
      </c>
    </row>
    <row r="97" spans="2:5" x14ac:dyDescent="0.2">
      <c r="B97" s="34" t="s">
        <v>106</v>
      </c>
      <c r="C97" s="34">
        <v>21</v>
      </c>
      <c r="D97" s="34">
        <v>20</v>
      </c>
      <c r="E97" s="9">
        <f t="shared" si="2"/>
        <v>-0.16809435959377866</v>
      </c>
    </row>
    <row r="98" spans="2:5" x14ac:dyDescent="0.2">
      <c r="B98" s="34" t="s">
        <v>107</v>
      </c>
      <c r="C98" s="34">
        <v>29</v>
      </c>
      <c r="D98" s="34">
        <v>22</v>
      </c>
      <c r="E98" s="9">
        <f t="shared" si="2"/>
        <v>-1.1766605171564506</v>
      </c>
    </row>
    <row r="99" spans="2:5" x14ac:dyDescent="0.2">
      <c r="B99" s="34" t="s">
        <v>108</v>
      </c>
      <c r="C99" s="34">
        <v>28</v>
      </c>
      <c r="D99" s="34">
        <v>37</v>
      </c>
      <c r="E99" s="9">
        <f>IFERROR(IF(COUNTA(B99,C99,D99)=3,(D99-C99)/$D$106,""),"")</f>
        <v>1.512849236344008</v>
      </c>
    </row>
    <row r="100" spans="2:5" x14ac:dyDescent="0.2">
      <c r="B100" s="34" t="s">
        <v>109</v>
      </c>
      <c r="C100" s="34">
        <v>36</v>
      </c>
      <c r="D100" s="34">
        <v>22</v>
      </c>
      <c r="E100" s="9">
        <f>IFERROR(IF(COUNTA(B100,C100,D100)=3,(D100-C100)/$D$106,""),"")</f>
        <v>-2.3533210343129012</v>
      </c>
    </row>
    <row r="101" spans="2:5" x14ac:dyDescent="0.2">
      <c r="B101" s="34" t="s">
        <v>110</v>
      </c>
      <c r="C101" s="34">
        <v>32</v>
      </c>
      <c r="D101" s="34">
        <v>37</v>
      </c>
      <c r="E101" s="9">
        <f>IFERROR(IF(COUNTA(B101,C101,D101)=3,(D101-C101)/$D$106,""),"")</f>
        <v>0.84047179796889326</v>
      </c>
    </row>
    <row r="102" spans="2:5" x14ac:dyDescent="0.2">
      <c r="B102" s="34" t="s">
        <v>111</v>
      </c>
      <c r="C102" s="34">
        <v>30</v>
      </c>
      <c r="D102" s="34">
        <v>38</v>
      </c>
      <c r="E102" s="9">
        <f>IFERROR(IF(COUNTA(B102,C102,D102)=3,(D102-C102)/$D$106,""),"")</f>
        <v>1.3447548767502293</v>
      </c>
    </row>
    <row r="104" spans="2:5" ht="16" x14ac:dyDescent="0.2">
      <c r="B104" s="4" t="s">
        <v>3</v>
      </c>
      <c r="C104" s="10">
        <f>AVERAGE(C3:C102)</f>
        <v>29.59</v>
      </c>
      <c r="D104" s="10">
        <f>AVERAGE(D3:D102)</f>
        <v>29.66</v>
      </c>
      <c r="E104" s="6">
        <f>(D104-C104)/$D$106</f>
        <v>1.1766605171564554E-2</v>
      </c>
    </row>
    <row r="105" spans="2:5" x14ac:dyDescent="0.2">
      <c r="B105" s="4" t="s">
        <v>4</v>
      </c>
      <c r="C105" s="10">
        <f>STDEV(C3:C102)</f>
        <v>6.1645696680238125</v>
      </c>
      <c r="D105" s="10">
        <f>STDEV(D3:D102)</f>
        <v>5.733509511035221</v>
      </c>
      <c r="E105" s="7"/>
    </row>
    <row r="106" spans="2:5" x14ac:dyDescent="0.2">
      <c r="B106" s="4" t="s">
        <v>6</v>
      </c>
      <c r="C106" s="5"/>
      <c r="D106" s="5">
        <f>AVERAGE(C105:D105)</f>
        <v>5.9490395895295167</v>
      </c>
      <c r="E106" s="8"/>
    </row>
  </sheetData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0]!effectsize042">
                <anchor moveWithCells="1" sizeWithCells="1">
                  <from>
                    <xdr:col>5</xdr:col>
                    <xdr:colOff>88900</xdr:colOff>
                    <xdr:row>24</xdr:row>
                    <xdr:rowOff>101600</xdr:rowOff>
                  </from>
                  <to>
                    <xdr:col>7</xdr:col>
                    <xdr:colOff>520700</xdr:colOff>
                    <xdr:row>27</xdr:row>
                    <xdr:rowOff>88900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canceleffectsize2">
                <anchor moveWithCells="1" sizeWithCells="1">
                  <from>
                    <xdr:col>5</xdr:col>
                    <xdr:colOff>63500</xdr:colOff>
                    <xdr:row>28</xdr:row>
                    <xdr:rowOff>152400</xdr:rowOff>
                  </from>
                  <to>
                    <xdr:col>7</xdr:col>
                    <xdr:colOff>495300</xdr:colOff>
                    <xdr:row>31</xdr:row>
                    <xdr:rowOff>139700</xdr:rowOff>
                  </to>
                </anchor>
              </controlPr>
            </control>
          </mc:Choice>
          <mc:Fallback/>
        </mc:AlternateContent>
      </controls>
    </mc:Choice>
    <mc:Fallback/>
  </mc:AlternateContent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R108"/>
  <sheetViews>
    <sheetView topLeftCell="A37" zoomScale="80" zoomScaleNormal="80" zoomScalePageLayoutView="80" workbookViewId="0">
      <selection activeCell="I54" sqref="I54"/>
    </sheetView>
  </sheetViews>
  <sheetFormatPr baseColWidth="10" defaultColWidth="8.83203125" defaultRowHeight="15" x14ac:dyDescent="0.2"/>
  <cols>
    <col min="1" max="1" width="12.33203125" customWidth="1"/>
    <col min="2" max="2" width="11.5" customWidth="1"/>
    <col min="7" max="7" width="9.33203125" customWidth="1"/>
    <col min="8" max="8" width="12.33203125" customWidth="1"/>
    <col min="9" max="9" width="8.83203125" style="2"/>
    <col min="14" max="14" width="12.33203125" customWidth="1"/>
  </cols>
  <sheetData>
    <row r="1" spans="1:17" s="12" customFormat="1" ht="45" x14ac:dyDescent="0.2">
      <c r="A1" s="21" t="s">
        <v>60</v>
      </c>
      <c r="B1" s="21" t="str">
        <f>'Template 30 students'!E2</f>
        <v>Effect size</v>
      </c>
      <c r="C1" s="21" t="str">
        <f>'Template 30 students'!D2</f>
        <v>Time 2</v>
      </c>
      <c r="D1" s="21" t="s">
        <v>7</v>
      </c>
      <c r="E1" s="21" t="s">
        <v>114</v>
      </c>
      <c r="F1" s="13"/>
      <c r="G1" s="16" t="s">
        <v>61</v>
      </c>
      <c r="H1" s="16" t="s">
        <v>113</v>
      </c>
      <c r="I1" s="17" t="s">
        <v>1</v>
      </c>
      <c r="J1" s="16" t="s">
        <v>7</v>
      </c>
      <c r="K1" s="16" t="s">
        <v>114</v>
      </c>
      <c r="M1" s="13" t="s">
        <v>112</v>
      </c>
      <c r="N1" s="14" t="s">
        <v>2</v>
      </c>
      <c r="O1" s="14" t="s">
        <v>1</v>
      </c>
      <c r="P1" s="14" t="s">
        <v>7</v>
      </c>
      <c r="Q1" s="14" t="s">
        <v>114</v>
      </c>
    </row>
    <row r="2" spans="1:17" x14ac:dyDescent="0.2">
      <c r="A2" s="22" t="str">
        <f>IF(COUNTA('Template 30 students'!B3)=1,('Template 30 students'!B3),"")</f>
        <v>Julia</v>
      </c>
      <c r="B2" s="23">
        <f>IF(COUNTA('Template 30 students'!E3)=1,('Template 30 students'!E3),"")</f>
        <v>0.28010666568810899</v>
      </c>
      <c r="C2" s="22">
        <f>IF(COUNTA('Template 30 students'!D3)=1,('Template 30 students'!D3),"")</f>
        <v>48</v>
      </c>
      <c r="D2" s="23">
        <f>IF(COUNTA('Template 30 students'!E3,'Template 30 students'!D3)=2,('Template 30 students'!$D$34),"")</f>
        <v>62.363636363636367</v>
      </c>
      <c r="E2" s="23">
        <f>IF(COUNTA('Template 30 students'!E3,'Template 30 students'!D3)=2,AVERAGE($B$2:$B$31),"")</f>
        <v>0.61750787663060391</v>
      </c>
      <c r="F2" s="1"/>
      <c r="G2" s="18" t="str">
        <f>IF(COUNTA('Template 50 students'!B3)=1,('Template 50 students'!B3),"")</f>
        <v>Student1</v>
      </c>
      <c r="H2" s="19">
        <f>IF(COUNTA('Template 50 students'!E3)=1,('Template 50 students'!E3),"")</f>
        <v>0.15669513928160111</v>
      </c>
      <c r="I2" s="20">
        <f>IF(COUNTA('Template 50 students'!D3)=1,('Template 50 students'!D3),"")</f>
        <v>70</v>
      </c>
      <c r="J2" s="19">
        <f>IF(COUNTA('Template 50 students'!E3,'Template 50 students'!D3)=2,('Template 50 students'!$D$55),"")</f>
        <v>55.66</v>
      </c>
      <c r="K2" s="19">
        <f>IF(COUNTA('Template 50 students'!E3,'Template 50 students'!D3)=2,('Template 50 students'!$E$55),"")</f>
        <v>-6.1894580016232652E-2</v>
      </c>
      <c r="N2" s="15">
        <f>IF(COUNTA('Template 100 students'!E3)=1,('Template 100 students'!E3),"")</f>
        <v>0.16809435959377866</v>
      </c>
      <c r="O2" s="24">
        <f>IF(COUNTA('Template 100 students'!D3)=1,('Template 100 students'!D3),"")</f>
        <v>22</v>
      </c>
      <c r="P2" s="15">
        <f>IF(COUNTA('Template 100 students'!E3,'Template 100 students'!D3)=2,('Template 100 students'!$D$55),"")</f>
        <v>22</v>
      </c>
      <c r="Q2" s="15">
        <f>IF(COUNTA('Template 100 students'!E3,'Template 100 students'!D3)=2,('Template 100 students'!$E$104),"")</f>
        <v>1.1766605171564554E-2</v>
      </c>
    </row>
    <row r="3" spans="1:17" x14ac:dyDescent="0.2">
      <c r="A3" s="22" t="str">
        <f>IF(COUNTA('Template 30 students'!B4)=1,('Template 30 students'!B4),"")</f>
        <v>Julio</v>
      </c>
      <c r="B3" s="23">
        <f>IF(COUNTA('Template 30 students'!E4)=1,('Template 30 students'!E4),"")</f>
        <v>0.63023999779824513</v>
      </c>
      <c r="C3" s="22">
        <f>IF(COUNTA('Template 30 students'!D4)=1,('Template 30 students'!D4),"")</f>
        <v>66</v>
      </c>
      <c r="D3" s="23">
        <f>IF(COUNTA('Template 30 students'!E4,'Template 30 students'!D4)=2,('Template 30 students'!$D$34),"")</f>
        <v>62.363636363636367</v>
      </c>
      <c r="E3" s="23">
        <f>IF(COUNTA('Template 30 students'!E4,'Template 30 students'!D4)=2,AVERAGE($B$2:$B$31),"")</f>
        <v>0.61750787663060391</v>
      </c>
      <c r="F3" s="1"/>
      <c r="G3" s="18" t="str">
        <f>IF(COUNTA('Template 50 students'!B4)=1,('Template 50 students'!B4),"")</f>
        <v>Student2</v>
      </c>
      <c r="H3" s="19">
        <f>IF(COUNTA('Template 50 students'!E4)=1,('Template 50 students'!E4),"")</f>
        <v>3.9173784820400279E-2</v>
      </c>
      <c r="I3" s="20">
        <f>IF(COUNTA('Template 50 students'!D4)=1,('Template 50 students'!D4),"")</f>
        <v>84</v>
      </c>
      <c r="J3" s="19">
        <f>IF(COUNTA('Template 50 students'!E4,'Template 50 students'!D4)=2,('Template 50 students'!$D$55),"")</f>
        <v>55.66</v>
      </c>
      <c r="K3" s="19">
        <f>IF(COUNTA('Template 50 students'!E4,'Template 50 students'!D4)=2,('Template 50 students'!$E$55),"")</f>
        <v>-6.1894580016232652E-2</v>
      </c>
      <c r="N3" s="15">
        <f>'Template 100 students'!E4</f>
        <v>2.0171323151253437</v>
      </c>
      <c r="O3" s="24">
        <f>IF(COUNTA('Template 100 students'!D4)=1,('Template 100 students'!D4),"")</f>
        <v>33</v>
      </c>
      <c r="P3" s="15">
        <f>IF(COUNTA('Template 100 students'!E4,'Template 100 students'!D4)=2,('Template 100 students'!$D$55),"")</f>
        <v>22</v>
      </c>
      <c r="Q3" s="15">
        <f>IF(COUNTA('Template 100 students'!E4,'Template 100 students'!D4)=2,('Template 100 students'!$E$104),"")</f>
        <v>1.1766605171564554E-2</v>
      </c>
    </row>
    <row r="4" spans="1:17" x14ac:dyDescent="0.2">
      <c r="A4" s="22" t="str">
        <f>IF(COUNTA('Template 30 students'!B5)=1,('Template 30 students'!B5),"")</f>
        <v>Kate</v>
      </c>
      <c r="B4" s="23">
        <f>IF(COUNTA('Template 30 students'!E5)=1,('Template 30 students'!E5),"")</f>
        <v>1.0503999963304087</v>
      </c>
      <c r="C4" s="22">
        <f>IF(COUNTA('Template 30 students'!D5)=1,('Template 30 students'!D5),"")</f>
        <v>52</v>
      </c>
      <c r="D4" s="23">
        <f>IF(COUNTA('Template 30 students'!E5,'Template 30 students'!D5)=2,('Template 30 students'!$D$34),"")</f>
        <v>62.363636363636367</v>
      </c>
      <c r="E4" s="23">
        <f>IF(COUNTA('Template 30 students'!E5,'Template 30 students'!D5)=2,AVERAGE($B$2:$B$31),"")</f>
        <v>0.61750787663060391</v>
      </c>
      <c r="F4" s="1"/>
      <c r="G4" s="18" t="str">
        <f>IF(COUNTA('Template 50 students'!B5)=1,('Template 50 students'!B5),"")</f>
        <v>Student3</v>
      </c>
      <c r="H4" s="19">
        <f>IF(COUNTA('Template 50 students'!E5)=1,('Template 50 students'!E5),"")</f>
        <v>2.0762105954812147</v>
      </c>
      <c r="I4" s="20">
        <f>IF(COUNTA('Template 50 students'!D5)=1,('Template 50 students'!D5),"")</f>
        <v>100</v>
      </c>
      <c r="J4" s="19">
        <f>IF(COUNTA('Template 50 students'!E5,'Template 50 students'!D5)=2,('Template 50 students'!$D$55),"")</f>
        <v>55.66</v>
      </c>
      <c r="K4" s="19">
        <f>IF(COUNTA('Template 50 students'!E5,'Template 50 students'!D5)=2,('Template 50 students'!$E$55),"")</f>
        <v>-6.1894580016232652E-2</v>
      </c>
      <c r="N4" s="15">
        <f>'Template 100 students'!E5</f>
        <v>1.512849236344008</v>
      </c>
      <c r="O4" s="24">
        <f>IF(COUNTA('Template 100 students'!D5)=1,('Template 100 students'!D5),"")</f>
        <v>39</v>
      </c>
      <c r="P4" s="15">
        <f>IF(COUNTA('Template 100 students'!E5,'Template 100 students'!D5)=2,('Template 100 students'!$D$55),"")</f>
        <v>22</v>
      </c>
      <c r="Q4" s="15">
        <f>IF(COUNTA('Template 100 students'!E5,'Template 100 students'!D5)=2,('Template 100 students'!$E$104),"")</f>
        <v>1.1766605171564554E-2</v>
      </c>
    </row>
    <row r="5" spans="1:17" x14ac:dyDescent="0.2">
      <c r="A5" s="22" t="str">
        <f>IF(COUNTA('Template 30 students'!B6)=1,('Template 30 students'!B6),"")</f>
        <v>Megan</v>
      </c>
      <c r="B5" s="23">
        <f>IF(COUNTA('Template 30 students'!E6)=1,('Template 30 students'!E6),"")</f>
        <v>-0.28010666568810899</v>
      </c>
      <c r="C5" s="22">
        <f>IF(COUNTA('Template 30 students'!D6)=1,('Template 30 students'!D6),"")</f>
        <v>78</v>
      </c>
      <c r="D5" s="23">
        <f>IF(COUNTA('Template 30 students'!E6,'Template 30 students'!D6)=2,('Template 30 students'!$D$34),"")</f>
        <v>62.363636363636367</v>
      </c>
      <c r="E5" s="23">
        <f>IF(COUNTA('Template 30 students'!E6,'Template 30 students'!D6)=2,AVERAGE($B$2:$B$31),"")</f>
        <v>0.61750787663060391</v>
      </c>
      <c r="F5" s="1"/>
      <c r="G5" s="18" t="str">
        <f>IF(COUNTA('Template 50 students'!B6)=1,('Template 50 students'!B6),"")</f>
        <v>Student4</v>
      </c>
      <c r="H5" s="19">
        <f>IF(COUNTA('Template 50 students'!E6)=1,('Template 50 students'!E6),"")</f>
        <v>-1.9195154561996135</v>
      </c>
      <c r="I5" s="20">
        <f>IF(COUNTA('Template 50 students'!D6)=1,('Template 50 students'!D6),"")</f>
        <v>38</v>
      </c>
      <c r="J5" s="19">
        <f>IF(COUNTA('Template 50 students'!E6,'Template 50 students'!D6)=2,('Template 50 students'!$D$55),"")</f>
        <v>55.66</v>
      </c>
      <c r="K5" s="19">
        <f>IF(COUNTA('Template 50 students'!E6,'Template 50 students'!D6)=2,('Template 50 students'!$E$55),"")</f>
        <v>-6.1894580016232652E-2</v>
      </c>
      <c r="N5" s="15">
        <f>'Template 100 students'!E6</f>
        <v>-0.33618871918755733</v>
      </c>
      <c r="O5" s="24">
        <f>IF(COUNTA('Template 100 students'!D6)=1,('Template 100 students'!D6),"")</f>
        <v>34</v>
      </c>
      <c r="P5" s="15">
        <f>IF(COUNTA('Template 100 students'!E6,'Template 100 students'!D6)=2,('Template 100 students'!$D$55),"")</f>
        <v>22</v>
      </c>
      <c r="Q5" s="15">
        <f>IF(COUNTA('Template 100 students'!E6,'Template 100 students'!D6)=2,('Template 100 students'!$E$104),"")</f>
        <v>1.1766605171564554E-2</v>
      </c>
    </row>
    <row r="6" spans="1:17" x14ac:dyDescent="0.2">
      <c r="A6" s="22" t="str">
        <f>IF(COUNTA('Template 30 students'!B7)=1,('Template 30 students'!B7),"")</f>
        <v>Jennifer</v>
      </c>
      <c r="B6" s="23">
        <f>IF(COUNTA('Template 30 students'!E7)=1,('Template 30 students'!E7),"")</f>
        <v>1.6106133277066266</v>
      </c>
      <c r="C6" s="22">
        <f>IF(COUNTA('Template 30 students'!D7)=1,('Template 30 students'!D7),"")</f>
        <v>62</v>
      </c>
      <c r="D6" s="23">
        <f>IF(COUNTA('Template 30 students'!E7,'Template 30 students'!D7)=2,('Template 30 students'!$D$34),"")</f>
        <v>62.363636363636367</v>
      </c>
      <c r="E6" s="23">
        <f>IF(COUNTA('Template 30 students'!E7,'Template 30 students'!D7)=2,AVERAGE($B$2:$B$31),"")</f>
        <v>0.61750787663060391</v>
      </c>
      <c r="F6" s="1"/>
      <c r="G6" s="18" t="str">
        <f>IF(COUNTA('Template 50 students'!B7)=1,('Template 50 students'!B7),"")</f>
        <v>Student5</v>
      </c>
      <c r="H6" s="19">
        <f>IF(COUNTA('Template 50 students'!E7)=1,('Template 50 students'!E7),"")</f>
        <v>-3.9173784820400279E-2</v>
      </c>
      <c r="I6" s="20">
        <f>IF(COUNTA('Template 50 students'!D7)=1,('Template 50 students'!D7),"")</f>
        <v>98</v>
      </c>
      <c r="J6" s="19">
        <f>IF(COUNTA('Template 50 students'!E7,'Template 50 students'!D7)=2,('Template 50 students'!$D$55),"")</f>
        <v>55.66</v>
      </c>
      <c r="K6" s="19">
        <f>IF(COUNTA('Template 50 students'!E7,'Template 50 students'!D7)=2,('Template 50 students'!$E$55),"")</f>
        <v>-6.1894580016232652E-2</v>
      </c>
      <c r="N6" s="15">
        <f>'Template 100 students'!E7</f>
        <v>-0.50428307878133594</v>
      </c>
      <c r="O6" s="24">
        <f>IF(COUNTA('Template 100 students'!D7)=1,('Template 100 students'!D7),"")</f>
        <v>26</v>
      </c>
      <c r="P6" s="15">
        <f>IF(COUNTA('Template 100 students'!E7,'Template 100 students'!D7)=2,('Template 100 students'!$D$55),"")</f>
        <v>22</v>
      </c>
      <c r="Q6" s="15">
        <f>IF(COUNTA('Template 100 students'!E7,'Template 100 students'!D7)=2,('Template 100 students'!$E$104),"")</f>
        <v>1.1766605171564554E-2</v>
      </c>
    </row>
    <row r="7" spans="1:17" x14ac:dyDescent="0.2">
      <c r="A7" s="22" t="str">
        <f>IF(COUNTA('Template 30 students'!B8)=1,('Template 30 students'!B8),"")</f>
        <v>Matt</v>
      </c>
      <c r="B7" s="23">
        <f>IF(COUNTA('Template 30 students'!E8)=1,('Template 30 students'!E8),"")</f>
        <v>1.2604799955964903</v>
      </c>
      <c r="C7" s="22">
        <f>IF(COUNTA('Template 30 students'!D8)=1,('Template 30 students'!D8),"")</f>
        <v>64</v>
      </c>
      <c r="D7" s="23">
        <f>IF(COUNTA('Template 30 students'!E8,'Template 30 students'!D8)=2,('Template 30 students'!$D$34),"")</f>
        <v>62.363636363636367</v>
      </c>
      <c r="E7" s="23">
        <f>IF(COUNTA('Template 30 students'!E8,'Template 30 students'!D8)=2,AVERAGE($B$2:$B$31),"")</f>
        <v>0.61750787663060391</v>
      </c>
      <c r="F7" s="1"/>
      <c r="G7" s="18" t="str">
        <f>IF(COUNTA('Template 50 students'!B8)=1,('Template 50 students'!B8),"")</f>
        <v>Student6</v>
      </c>
      <c r="H7" s="19">
        <f>IF(COUNTA('Template 50 students'!E8)=1,('Template 50 students'!E8),"")</f>
        <v>-1.292734899073209</v>
      </c>
      <c r="I7" s="20">
        <f>IF(COUNTA('Template 50 students'!D8)=1,('Template 50 students'!D8),"")</f>
        <v>61</v>
      </c>
      <c r="J7" s="19">
        <f>IF(COUNTA('Template 50 students'!E8,'Template 50 students'!D8)=2,('Template 50 students'!$D$55),"")</f>
        <v>55.66</v>
      </c>
      <c r="K7" s="19">
        <f>IF(COUNTA('Template 50 students'!E8,'Template 50 students'!D8)=2,('Template 50 students'!$E$55),"")</f>
        <v>-6.1894580016232652E-2</v>
      </c>
      <c r="N7" s="15">
        <f>'Template 100 students'!E8</f>
        <v>-0.67237743837511466</v>
      </c>
      <c r="O7" s="24">
        <f>IF(COUNTA('Template 100 students'!D8)=1,('Template 100 students'!D8),"")</f>
        <v>20</v>
      </c>
      <c r="P7" s="15">
        <f>IF(COUNTA('Template 100 students'!E8,'Template 100 students'!D8)=2,('Template 100 students'!$D$55),"")</f>
        <v>22</v>
      </c>
      <c r="Q7" s="15">
        <f>IF(COUNTA('Template 100 students'!E8,'Template 100 students'!D8)=2,('Template 100 students'!$E$104),"")</f>
        <v>1.1766605171564554E-2</v>
      </c>
    </row>
    <row r="8" spans="1:17" x14ac:dyDescent="0.2">
      <c r="A8" s="22" t="str">
        <f>IF(COUNTA('Template 30 students'!B9)=1,('Template 30 students'!B9),"")</f>
        <v>Yun</v>
      </c>
      <c r="B8" s="23">
        <f>IF(COUNTA('Template 30 students'!E9)=1,('Template 30 students'!E9),"")</f>
        <v>1.120426662752436</v>
      </c>
      <c r="C8" s="22">
        <f>IF(COUNTA('Template 30 students'!D9)=1,('Template 30 students'!D9),"")</f>
        <v>73</v>
      </c>
      <c r="D8" s="23">
        <f>IF(COUNTA('Template 30 students'!E9,'Template 30 students'!D9)=2,('Template 30 students'!$D$34),"")</f>
        <v>62.363636363636367</v>
      </c>
      <c r="E8" s="23">
        <f>IF(COUNTA('Template 30 students'!E9,'Template 30 students'!D9)=2,AVERAGE($B$2:$B$31),"")</f>
        <v>0.61750787663060391</v>
      </c>
      <c r="F8" s="1"/>
      <c r="G8" s="18" t="str">
        <f>IF(COUNTA('Template 50 students'!B9)=1,('Template 50 students'!B9),"")</f>
        <v>Student7</v>
      </c>
      <c r="H8" s="19">
        <f>IF(COUNTA('Template 50 students'!E9)=1,('Template 50 students'!E9),"")</f>
        <v>-0.97934462051000692</v>
      </c>
      <c r="I8" s="20">
        <f>IF(COUNTA('Template 50 students'!D9)=1,('Template 50 students'!D9),"")</f>
        <v>71</v>
      </c>
      <c r="J8" s="19">
        <f>IF(COUNTA('Template 50 students'!E9,'Template 50 students'!D9)=2,('Template 50 students'!$D$55),"")</f>
        <v>55.66</v>
      </c>
      <c r="K8" s="19">
        <f>IF(COUNTA('Template 50 students'!E9,'Template 50 students'!D9)=2,('Template 50 students'!$E$55),"")</f>
        <v>-6.1894580016232652E-2</v>
      </c>
      <c r="N8" s="15">
        <f>'Template 100 students'!E9</f>
        <v>0</v>
      </c>
      <c r="O8" s="24">
        <f>IF(COUNTA('Template 100 students'!D9)=1,('Template 100 students'!D9),"")</f>
        <v>28</v>
      </c>
      <c r="P8" s="15">
        <f>IF(COUNTA('Template 100 students'!E9,'Template 100 students'!D9)=2,('Template 100 students'!$D$55),"")</f>
        <v>22</v>
      </c>
      <c r="Q8" s="15">
        <f>IF(COUNTA('Template 100 students'!E9,'Template 100 students'!D9)=2,('Template 100 students'!$E$104),"")</f>
        <v>1.1766605171564554E-2</v>
      </c>
    </row>
    <row r="9" spans="1:17" x14ac:dyDescent="0.2">
      <c r="A9" s="22" t="str">
        <f>IF(COUNTA('Template 30 students'!B10)=1,('Template 30 students'!B10),"")</f>
        <v>Pablo</v>
      </c>
      <c r="B9" s="23">
        <f>IF(COUNTA('Template 30 students'!E10)=1,('Template 30 students'!E10),"")</f>
        <v>0.42015999853216346</v>
      </c>
      <c r="C9" s="22">
        <f>IF(COUNTA('Template 30 students'!D10)=1,('Template 30 students'!D10),"")</f>
        <v>69</v>
      </c>
      <c r="D9" s="23">
        <f>IF(COUNTA('Template 30 students'!E10,'Template 30 students'!D10)=2,('Template 30 students'!$D$34),"")</f>
        <v>62.363636363636367</v>
      </c>
      <c r="E9" s="23">
        <f>IF(COUNTA('Template 30 students'!E10,'Template 30 students'!D10)=2,AVERAGE($B$2:$B$31),"")</f>
        <v>0.61750787663060391</v>
      </c>
      <c r="F9" s="1"/>
      <c r="G9" s="18" t="str">
        <f>IF(COUNTA('Template 50 students'!B10)=1,('Template 50 students'!B10),"")</f>
        <v>Student8</v>
      </c>
      <c r="H9" s="19">
        <f>IF(COUNTA('Template 50 students'!E10)=1,('Template 50 students'!E10),"")</f>
        <v>-0.35256406338360247</v>
      </c>
      <c r="I9" s="20">
        <f>IF(COUNTA('Template 50 students'!D10)=1,('Template 50 students'!D10),"")</f>
        <v>85</v>
      </c>
      <c r="J9" s="19">
        <f>IF(COUNTA('Template 50 students'!E10,'Template 50 students'!D10)=2,('Template 50 students'!$D$55),"")</f>
        <v>55.66</v>
      </c>
      <c r="K9" s="19">
        <f>IF(COUNTA('Template 50 students'!E10,'Template 50 students'!D10)=2,('Template 50 students'!$E$55),"")</f>
        <v>-6.1894580016232652E-2</v>
      </c>
      <c r="N9" s="15">
        <f>'Template 100 students'!E10</f>
        <v>1.3447548767502293</v>
      </c>
      <c r="O9" s="24">
        <f>IF(COUNTA('Template 100 students'!D10)=1,('Template 100 students'!D10),"")</f>
        <v>30</v>
      </c>
      <c r="P9" s="15">
        <f>IF(COUNTA('Template 100 students'!E10,'Template 100 students'!D10)=2,('Template 100 students'!$D$55),"")</f>
        <v>22</v>
      </c>
      <c r="Q9" s="15">
        <f>IF(COUNTA('Template 100 students'!E10,'Template 100 students'!D10)=2,('Template 100 students'!$E$104),"")</f>
        <v>1.1766605171564554E-2</v>
      </c>
    </row>
    <row r="10" spans="1:17" x14ac:dyDescent="0.2">
      <c r="A10" s="22" t="str">
        <f>IF(COUNTA('Template 30 students'!B11)=1,('Template 30 students'!B11),"")</f>
        <v>Robert</v>
      </c>
      <c r="B10" s="23">
        <f>IF(COUNTA('Template 30 students'!E11)=1,('Template 30 students'!E11),"")</f>
        <v>0.21007999926608173</v>
      </c>
      <c r="C10" s="22">
        <f>IF(COUNTA('Template 30 students'!D11)=1,('Template 30 students'!D11),"")</f>
        <v>71</v>
      </c>
      <c r="D10" s="23">
        <f>IF(COUNTA('Template 30 students'!E11,'Template 30 students'!D11)=2,('Template 30 students'!$D$34),"")</f>
        <v>62.363636363636367</v>
      </c>
      <c r="E10" s="23">
        <f>IF(COUNTA('Template 30 students'!E11,'Template 30 students'!D11)=2,AVERAGE($B$2:$B$31),"")</f>
        <v>0.61750787663060391</v>
      </c>
      <c r="F10" s="1"/>
      <c r="G10" s="18" t="str">
        <f>IF(COUNTA('Template 50 students'!B11)=1,('Template 50 students'!B11),"")</f>
        <v>Student9</v>
      </c>
      <c r="H10" s="19">
        <f>IF(COUNTA('Template 50 students'!E11)=1,('Template 50 students'!E11),"")</f>
        <v>0.11752135446120084</v>
      </c>
      <c r="I10" s="20">
        <f>IF(COUNTA('Template 50 students'!D11)=1,('Template 50 students'!D11),"")</f>
        <v>41</v>
      </c>
      <c r="J10" s="19">
        <f>IF(COUNTA('Template 50 students'!E11,'Template 50 students'!D11)=2,('Template 50 students'!$D$55),"")</f>
        <v>55.66</v>
      </c>
      <c r="K10" s="19">
        <f>IF(COUNTA('Template 50 students'!E11,'Template 50 students'!D11)=2,('Template 50 students'!$E$55),"")</f>
        <v>-6.1894580016232652E-2</v>
      </c>
      <c r="N10" s="15">
        <f>'Template 100 students'!E11</f>
        <v>-1.3447548767502293</v>
      </c>
      <c r="O10" s="24">
        <f>IF(COUNTA('Template 100 students'!D11)=1,('Template 100 students'!D11),"")</f>
        <v>21</v>
      </c>
      <c r="P10" s="15">
        <f>IF(COUNTA('Template 100 students'!E11,'Template 100 students'!D11)=2,('Template 100 students'!$D$55),"")</f>
        <v>22</v>
      </c>
      <c r="Q10" s="15">
        <f>IF(COUNTA('Template 100 students'!E11,'Template 100 students'!D11)=2,('Template 100 students'!$E$104),"")</f>
        <v>1.1766605171564554E-2</v>
      </c>
    </row>
    <row r="11" spans="1:17" x14ac:dyDescent="0.2">
      <c r="A11" s="22" t="str">
        <f>IF(COUNTA('Template 30 students'!B12)=1,('Template 30 students'!B12),"")</f>
        <v>Max</v>
      </c>
      <c r="B11" s="23">
        <f>IF(COUNTA('Template 30 students'!E12)=1,('Template 30 students'!E12),"")</f>
        <v>0.42015999853216346</v>
      </c>
      <c r="C11" s="22">
        <f>IF(COUNTA('Template 30 students'!D12)=1,('Template 30 students'!D12),"")</f>
        <v>35</v>
      </c>
      <c r="D11" s="23">
        <f>IF(COUNTA('Template 30 students'!E12,'Template 30 students'!D12)=2,('Template 30 students'!$D$34),"")</f>
        <v>62.363636363636367</v>
      </c>
      <c r="E11" s="23">
        <f>IF(COUNTA('Template 30 students'!E12,'Template 30 students'!D12)=2,AVERAGE($B$2:$B$31),"")</f>
        <v>0.61750787663060391</v>
      </c>
      <c r="F11" s="1"/>
      <c r="G11" s="18" t="str">
        <f>IF(COUNTA('Template 50 students'!B12)=1,('Template 50 students'!B12),"")</f>
        <v>Student10</v>
      </c>
      <c r="H11" s="19">
        <f>IF(COUNTA('Template 50 students'!E12)=1,('Template 50 students'!E12),"")</f>
        <v>0.43091163302440305</v>
      </c>
      <c r="I11" s="20">
        <f>IF(COUNTA('Template 50 students'!D12)=1,('Template 50 students'!D12),"")</f>
        <v>90</v>
      </c>
      <c r="J11" s="19">
        <f>IF(COUNTA('Template 50 students'!E12,'Template 50 students'!D12)=2,('Template 50 students'!$D$55),"")</f>
        <v>55.66</v>
      </c>
      <c r="K11" s="19">
        <f>IF(COUNTA('Template 50 students'!E12,'Template 50 students'!D12)=2,('Template 50 students'!$E$55),"")</f>
        <v>-6.1894580016232652E-2</v>
      </c>
      <c r="N11" s="15">
        <f>'Template 100 students'!E12</f>
        <v>-0.84047179796889326</v>
      </c>
      <c r="O11" s="24">
        <f>IF(COUNTA('Template 100 students'!D12)=1,('Template 100 students'!D12),"")</f>
        <v>27</v>
      </c>
      <c r="P11" s="15">
        <f>IF(COUNTA('Template 100 students'!E12,'Template 100 students'!D12)=2,('Template 100 students'!$D$55),"")</f>
        <v>22</v>
      </c>
      <c r="Q11" s="15">
        <f>IF(COUNTA('Template 100 students'!E12,'Template 100 students'!D12)=2,('Template 100 students'!$E$104),"")</f>
        <v>1.1766605171564554E-2</v>
      </c>
    </row>
    <row r="12" spans="1:17" x14ac:dyDescent="0.2">
      <c r="A12" s="22" t="str">
        <f>IF(COUNTA('Template 30 students'!B13)=1,('Template 30 students'!B13),"")</f>
        <v>Rodriguez</v>
      </c>
      <c r="B12" s="23">
        <f>IF(COUNTA('Template 30 students'!E13)=1,('Template 30 students'!E13),"")</f>
        <v>7.0026666422027248E-2</v>
      </c>
      <c r="C12" s="22">
        <f>IF(COUNTA('Template 30 students'!D13)=1,('Template 30 students'!D13),"")</f>
        <v>68</v>
      </c>
      <c r="D12" s="23">
        <f>IF(COUNTA('Template 30 students'!E13,'Template 30 students'!D13)=2,('Template 30 students'!$D$34),"")</f>
        <v>62.363636363636367</v>
      </c>
      <c r="E12" s="23">
        <f>IF(COUNTA('Template 30 students'!E13,'Template 30 students'!D13)=2,AVERAGE($B$2:$B$31),"")</f>
        <v>0.61750787663060391</v>
      </c>
      <c r="F12" s="1"/>
      <c r="G12" s="18" t="str">
        <f>IF(COUNTA('Template 50 students'!B13)=1,('Template 50 students'!B13),"")</f>
        <v>Student11</v>
      </c>
      <c r="H12" s="19">
        <f>IF(COUNTA('Template 50 students'!E13)=1,('Template 50 students'!E13),"")</f>
        <v>-0.27421649374280194</v>
      </c>
      <c r="I12" s="20">
        <f>IF(COUNTA('Template 50 students'!D13)=1,('Template 50 students'!D13),"")</f>
        <v>79</v>
      </c>
      <c r="J12" s="19">
        <f>IF(COUNTA('Template 50 students'!E13,'Template 50 students'!D13)=2,('Template 50 students'!$D$55),"")</f>
        <v>55.66</v>
      </c>
      <c r="K12" s="19">
        <f>IF(COUNTA('Template 50 students'!E13,'Template 50 students'!D13)=2,('Template 50 students'!$E$55),"")</f>
        <v>-6.1894580016232652E-2</v>
      </c>
      <c r="N12" s="15">
        <f>'Template 100 students'!E13</f>
        <v>0.84047179796889326</v>
      </c>
      <c r="O12" s="24">
        <f>IF(COUNTA('Template 100 students'!D13)=1,('Template 100 students'!D13),"")</f>
        <v>27</v>
      </c>
      <c r="P12" s="15">
        <f>IF(COUNTA('Template 100 students'!E13,'Template 100 students'!D13)=2,('Template 100 students'!$D$55),"")</f>
        <v>22</v>
      </c>
      <c r="Q12" s="15">
        <f>IF(COUNTA('Template 100 students'!E13,'Template 100 students'!D13)=2,('Template 100 students'!$E$104),"")</f>
        <v>1.1766605171564554E-2</v>
      </c>
    </row>
    <row r="13" spans="1:17" x14ac:dyDescent="0.2">
      <c r="A13" s="22" t="str">
        <f>IF(COUNTA('Template 30 students'!B14)=1,('Template 30 students'!B14),"")</f>
        <v>Student12</v>
      </c>
      <c r="B13" s="23" t="str">
        <f>IF(COUNTA('Template 30 students'!E14)=1,('Template 30 students'!E14),"")</f>
        <v/>
      </c>
      <c r="C13" s="22" t="str">
        <f>IF(COUNTA('Template 30 students'!D14)=1,('Template 30 students'!D14),"")</f>
        <v/>
      </c>
      <c r="D13" s="23" t="str">
        <f>IF(COUNTA('Template 30 students'!E14,'Template 30 students'!D14)=2,('Template 30 students'!$D$34),"")</f>
        <v/>
      </c>
      <c r="E13" s="23" t="str">
        <f>IF(COUNTA('Template 30 students'!E14,'Template 30 students'!D14)=2,AVERAGE($B$2:$B$31),"")</f>
        <v/>
      </c>
      <c r="F13" s="1"/>
      <c r="G13" s="18" t="str">
        <f>IF(COUNTA('Template 50 students'!B14)=1,('Template 50 students'!B14),"")</f>
        <v>Student12</v>
      </c>
      <c r="H13" s="19">
        <f>IF(COUNTA('Template 50 students'!E14)=1,('Template 50 students'!E14),"")</f>
        <v>-2.2329057347628156</v>
      </c>
      <c r="I13" s="20">
        <f>IF(COUNTA('Template 50 students'!D14)=1,('Template 50 students'!D14),"")</f>
        <v>11</v>
      </c>
      <c r="J13" s="19">
        <f>IF(COUNTA('Template 50 students'!E14,'Template 50 students'!D14)=2,('Template 50 students'!$D$55),"")</f>
        <v>55.66</v>
      </c>
      <c r="K13" s="19">
        <f>IF(COUNTA('Template 50 students'!E14,'Template 50 students'!D14)=2,('Template 50 students'!$E$55),"")</f>
        <v>-6.1894580016232652E-2</v>
      </c>
      <c r="N13" s="15">
        <f>'Template 100 students'!E14</f>
        <v>-0.84047179796889326</v>
      </c>
      <c r="O13" s="24">
        <f>IF(COUNTA('Template 100 students'!D14)=1,('Template 100 students'!D14),"")</f>
        <v>23</v>
      </c>
      <c r="P13" s="15">
        <f>IF(COUNTA('Template 100 students'!E14,'Template 100 students'!D14)=2,('Template 100 students'!$D$55),"")</f>
        <v>22</v>
      </c>
      <c r="Q13" s="15">
        <f>IF(COUNTA('Template 100 students'!E14,'Template 100 students'!D14)=2,('Template 100 students'!$E$104),"")</f>
        <v>1.1766605171564554E-2</v>
      </c>
    </row>
    <row r="14" spans="1:17" x14ac:dyDescent="0.2">
      <c r="A14" s="22" t="str">
        <f>IF(COUNTA('Template 30 students'!B15)=1,('Template 30 students'!B15),"")</f>
        <v>Student13</v>
      </c>
      <c r="B14" s="23" t="str">
        <f>IF(COUNTA('Template 30 students'!E15)=1,('Template 30 students'!E15),"")</f>
        <v/>
      </c>
      <c r="C14" s="22" t="str">
        <f>IF(COUNTA('Template 30 students'!D15)=1,('Template 30 students'!D15),"")</f>
        <v/>
      </c>
      <c r="D14" s="23" t="str">
        <f>IF(COUNTA('Template 30 students'!E15,'Template 30 students'!D15)=2,('Template 30 students'!$D$34),"")</f>
        <v/>
      </c>
      <c r="E14" s="23" t="str">
        <f>IF(COUNTA('Template 30 students'!E15,'Template 30 students'!D15)=2,AVERAGE($B$2:$B$31),"")</f>
        <v/>
      </c>
      <c r="F14" s="1"/>
      <c r="G14" s="18" t="str">
        <f>IF(COUNTA('Template 50 students'!B15)=1,('Template 50 students'!B15),"")</f>
        <v>Student13</v>
      </c>
      <c r="H14" s="19">
        <f>IF(COUNTA('Template 50 students'!E15)=1,('Template 50 students'!E15),"")</f>
        <v>-0.35256406338360247</v>
      </c>
      <c r="I14" s="20">
        <f>IF(COUNTA('Template 50 students'!D15)=1,('Template 50 students'!D15),"")</f>
        <v>67</v>
      </c>
      <c r="J14" s="19">
        <f>IF(COUNTA('Template 50 students'!E15,'Template 50 students'!D15)=2,('Template 50 students'!$D$55),"")</f>
        <v>55.66</v>
      </c>
      <c r="K14" s="19">
        <f>IF(COUNTA('Template 50 students'!E15,'Template 50 students'!D15)=2,('Template 50 students'!$E$55),"")</f>
        <v>-6.1894580016232652E-2</v>
      </c>
      <c r="N14" s="15">
        <f>'Template 100 students'!E15</f>
        <v>-1.0085661575626719</v>
      </c>
      <c r="O14" s="24">
        <f>IF(COUNTA('Template 100 students'!D15)=1,('Template 100 students'!D15),"")</f>
        <v>33</v>
      </c>
      <c r="P14" s="15">
        <f>IF(COUNTA('Template 100 students'!E15,'Template 100 students'!D15)=2,('Template 100 students'!$D$55),"")</f>
        <v>22</v>
      </c>
      <c r="Q14" s="15">
        <f>IF(COUNTA('Template 100 students'!E15,'Template 100 students'!D15)=2,('Template 100 students'!$E$104),"")</f>
        <v>1.1766605171564554E-2</v>
      </c>
    </row>
    <row r="15" spans="1:17" x14ac:dyDescent="0.2">
      <c r="A15" s="22" t="str">
        <f>IF(COUNTA('Template 30 students'!B16)=1,('Template 30 students'!B16),"")</f>
        <v>Student14</v>
      </c>
      <c r="B15" s="23" t="str">
        <f>IF(COUNTA('Template 30 students'!E16)=1,('Template 30 students'!E16),"")</f>
        <v/>
      </c>
      <c r="C15" s="22" t="str">
        <f>IF(COUNTA('Template 30 students'!D16)=1,('Template 30 students'!D16),"")</f>
        <v/>
      </c>
      <c r="D15" s="23" t="str">
        <f>IF(COUNTA('Template 30 students'!E16,'Template 30 students'!D16)=2,('Template 30 students'!$D$34),"")</f>
        <v/>
      </c>
      <c r="E15" s="23" t="str">
        <f>IF(COUNTA('Template 30 students'!E16,'Template 30 students'!D16)=2,AVERAGE($B$2:$B$31),"")</f>
        <v/>
      </c>
      <c r="F15" s="1"/>
      <c r="G15" s="18" t="str">
        <f>IF(COUNTA('Template 50 students'!B16)=1,('Template 50 students'!B16),"")</f>
        <v>Student14</v>
      </c>
      <c r="H15" s="19">
        <f>IF(COUNTA('Template 50 students'!E16)=1,('Template 50 students'!E16),"")</f>
        <v>-0.54843298748560387</v>
      </c>
      <c r="I15" s="20">
        <f>IF(COUNTA('Template 50 students'!D16)=1,('Template 50 students'!D16),"")</f>
        <v>40</v>
      </c>
      <c r="J15" s="19">
        <f>IF(COUNTA('Template 50 students'!E16,'Template 50 students'!D16)=2,('Template 50 students'!$D$55),"")</f>
        <v>55.66</v>
      </c>
      <c r="K15" s="19">
        <f>IF(COUNTA('Template 50 students'!E16,'Template 50 students'!D16)=2,('Template 50 students'!$E$55),"")</f>
        <v>-6.1894580016232652E-2</v>
      </c>
      <c r="N15" s="15">
        <f>'Template 100 students'!E16</f>
        <v>-0.67237743837511466</v>
      </c>
      <c r="O15" s="24">
        <f>IF(COUNTA('Template 100 students'!D16)=1,('Template 100 students'!D16),"")</f>
        <v>28</v>
      </c>
      <c r="P15" s="15">
        <f>IF(COUNTA('Template 100 students'!E16,'Template 100 students'!D16)=2,('Template 100 students'!$D$55),"")</f>
        <v>22</v>
      </c>
      <c r="Q15" s="15">
        <f>IF(COUNTA('Template 100 students'!E16,'Template 100 students'!D16)=2,('Template 100 students'!$E$104),"")</f>
        <v>1.1766605171564554E-2</v>
      </c>
    </row>
    <row r="16" spans="1:17" x14ac:dyDescent="0.2">
      <c r="A16" s="22" t="str">
        <f>IF(COUNTA('Template 30 students'!B17)=1,('Template 30 students'!B17),"")</f>
        <v>Student15</v>
      </c>
      <c r="B16" s="23" t="str">
        <f>IF(COUNTA('Template 30 students'!E17)=1,('Template 30 students'!E17),"")</f>
        <v/>
      </c>
      <c r="C16" s="22" t="str">
        <f>IF(COUNTA('Template 30 students'!D17)=1,('Template 30 students'!D17),"")</f>
        <v/>
      </c>
      <c r="D16" s="23" t="str">
        <f>IF(COUNTA('Template 30 students'!E17,'Template 30 students'!D17)=2,('Template 30 students'!$D$34),"")</f>
        <v/>
      </c>
      <c r="E16" s="23" t="str">
        <f>IF(COUNTA('Template 30 students'!E17,'Template 30 students'!D17)=2,AVERAGE($B$2:$B$31),"")</f>
        <v/>
      </c>
      <c r="F16" s="1"/>
      <c r="G16" s="18" t="str">
        <f>IF(COUNTA('Template 50 students'!B17)=1,('Template 50 students'!B17),"")</f>
        <v>Student15</v>
      </c>
      <c r="H16" s="19">
        <f>IF(COUNTA('Template 50 students'!E17)=1,('Template 50 students'!E17),"")</f>
        <v>0.19586892410200138</v>
      </c>
      <c r="I16" s="20">
        <f>IF(COUNTA('Template 50 students'!D17)=1,('Template 50 students'!D17),"")</f>
        <v>26</v>
      </c>
      <c r="J16" s="19">
        <f>IF(COUNTA('Template 50 students'!E17,'Template 50 students'!D17)=2,('Template 50 students'!$D$55),"")</f>
        <v>55.66</v>
      </c>
      <c r="K16" s="19">
        <f>IF(COUNTA('Template 50 students'!E17,'Template 50 students'!D17)=2,('Template 50 students'!$E$55),"")</f>
        <v>-6.1894580016232652E-2</v>
      </c>
      <c r="N16" s="15">
        <f>'Template 100 students'!E17</f>
        <v>0.16809435959377866</v>
      </c>
      <c r="O16" s="24">
        <f>IF(COUNTA('Template 100 students'!D17)=1,('Template 100 students'!D17),"")</f>
        <v>25</v>
      </c>
      <c r="P16" s="15">
        <f>IF(COUNTA('Template 100 students'!E17,'Template 100 students'!D17)=2,('Template 100 students'!$D$55),"")</f>
        <v>22</v>
      </c>
      <c r="Q16" s="15">
        <f>IF(COUNTA('Template 100 students'!E17,'Template 100 students'!D17)=2,('Template 100 students'!$E$104),"")</f>
        <v>1.1766605171564554E-2</v>
      </c>
    </row>
    <row r="17" spans="1:17" x14ac:dyDescent="0.2">
      <c r="A17" s="22" t="str">
        <f>IF(COUNTA('Template 30 students'!B18)=1,('Template 30 students'!B18),"")</f>
        <v>Student16</v>
      </c>
      <c r="B17" s="23" t="str">
        <f>IF(COUNTA('Template 30 students'!E18)=1,('Template 30 students'!E18),"")</f>
        <v/>
      </c>
      <c r="C17" s="22" t="str">
        <f>IF(COUNTA('Template 30 students'!D18)=1,('Template 30 students'!D18),"")</f>
        <v/>
      </c>
      <c r="D17" s="23" t="str">
        <f>IF(COUNTA('Template 30 students'!E18,'Template 30 students'!D18)=2,('Template 30 students'!$D$34),"")</f>
        <v/>
      </c>
      <c r="E17" s="23" t="str">
        <f>IF(COUNTA('Template 30 students'!E18,'Template 30 students'!D18)=2,AVERAGE($B$2:$B$31),"")</f>
        <v/>
      </c>
      <c r="F17" s="1"/>
      <c r="G17" s="18" t="str">
        <f>IF(COUNTA('Template 50 students'!B18)=1,('Template 50 students'!B18),"")</f>
        <v>Student16</v>
      </c>
      <c r="H17" s="19">
        <f>IF(COUNTA('Template 50 students'!E18)=1,('Template 50 students'!E18),"")</f>
        <v>-0.74430191158760528</v>
      </c>
      <c r="I17" s="20">
        <f>IF(COUNTA('Template 50 students'!D18)=1,('Template 50 students'!D18),"")</f>
        <v>80</v>
      </c>
      <c r="J17" s="19">
        <f>IF(COUNTA('Template 50 students'!E18,'Template 50 students'!D18)=2,('Template 50 students'!$D$55),"")</f>
        <v>55.66</v>
      </c>
      <c r="K17" s="19">
        <f>IF(COUNTA('Template 50 students'!E18,'Template 50 students'!D18)=2,('Template 50 students'!$E$55),"")</f>
        <v>-6.1894580016232652E-2</v>
      </c>
      <c r="N17" s="15">
        <f>'Template 100 students'!E18</f>
        <v>1.512849236344008</v>
      </c>
      <c r="O17" s="24">
        <f>IF(COUNTA('Template 100 students'!D18)=1,('Template 100 students'!D18),"")</f>
        <v>38</v>
      </c>
      <c r="P17" s="15">
        <f>IF(COUNTA('Template 100 students'!E18,'Template 100 students'!D18)=2,('Template 100 students'!$D$55),"")</f>
        <v>22</v>
      </c>
      <c r="Q17" s="15">
        <f>IF(COUNTA('Template 100 students'!E18,'Template 100 students'!D18)=2,('Template 100 students'!$E$104),"")</f>
        <v>1.1766605171564554E-2</v>
      </c>
    </row>
    <row r="18" spans="1:17" x14ac:dyDescent="0.2">
      <c r="A18" s="22" t="str">
        <f>IF(COUNTA('Template 30 students'!B19)=1,('Template 30 students'!B19),"")</f>
        <v>Student17</v>
      </c>
      <c r="B18" s="23" t="str">
        <f>IF(COUNTA('Template 30 students'!E19)=1,('Template 30 students'!E19),"")</f>
        <v/>
      </c>
      <c r="C18" s="22" t="str">
        <f>IF(COUNTA('Template 30 students'!D19)=1,('Template 30 students'!D19),"")</f>
        <v/>
      </c>
      <c r="D18" s="23" t="str">
        <f>IF(COUNTA('Template 30 students'!E19,'Template 30 students'!D19)=2,('Template 30 students'!$D$34),"")</f>
        <v/>
      </c>
      <c r="E18" s="23" t="str">
        <f>IF(COUNTA('Template 30 students'!E19,'Template 30 students'!D19)=2,AVERAGE($B$2:$B$31),"")</f>
        <v/>
      </c>
      <c r="F18" s="1"/>
      <c r="G18" s="18" t="str">
        <f>IF(COUNTA('Template 50 students'!B19)=1,('Template 50 students'!B19),"")</f>
        <v>Student17</v>
      </c>
      <c r="H18" s="19">
        <f>IF(COUNTA('Template 50 students'!E19)=1,('Template 50 students'!E19),"")</f>
        <v>-1.9978630258404142</v>
      </c>
      <c r="I18" s="20">
        <f>IF(COUNTA('Template 50 students'!D19)=1,('Template 50 students'!D19),"")</f>
        <v>35</v>
      </c>
      <c r="J18" s="19">
        <f>IF(COUNTA('Template 50 students'!E19,'Template 50 students'!D19)=2,('Template 50 students'!$D$55),"")</f>
        <v>55.66</v>
      </c>
      <c r="K18" s="19">
        <f>IF(COUNTA('Template 50 students'!E19,'Template 50 students'!D19)=2,('Template 50 students'!$E$55),"")</f>
        <v>-6.1894580016232652E-2</v>
      </c>
      <c r="N18" s="15">
        <f>'Template 100 students'!E19</f>
        <v>0.16809435959377866</v>
      </c>
      <c r="O18" s="24">
        <f>IF(COUNTA('Template 100 students'!D19)=1,('Template 100 students'!D19),"")</f>
        <v>24</v>
      </c>
      <c r="P18" s="15">
        <f>IF(COUNTA('Template 100 students'!E19,'Template 100 students'!D19)=2,('Template 100 students'!$D$55),"")</f>
        <v>22</v>
      </c>
      <c r="Q18" s="15">
        <f>IF(COUNTA('Template 100 students'!E19,'Template 100 students'!D19)=2,('Template 100 students'!$E$104),"")</f>
        <v>1.1766605171564554E-2</v>
      </c>
    </row>
    <row r="19" spans="1:17" x14ac:dyDescent="0.2">
      <c r="A19" s="22" t="str">
        <f>IF(COUNTA('Template 30 students'!B20)=1,('Template 30 students'!B20),"")</f>
        <v>Student18</v>
      </c>
      <c r="B19" s="23" t="str">
        <f>IF(COUNTA('Template 30 students'!E20)=1,('Template 30 students'!E20),"")</f>
        <v/>
      </c>
      <c r="C19" s="22" t="str">
        <f>IF(COUNTA('Template 30 students'!D20)=1,('Template 30 students'!D20),"")</f>
        <v/>
      </c>
      <c r="D19" s="23" t="str">
        <f>IF(COUNTA('Template 30 students'!E20,'Template 30 students'!D20)=2,('Template 30 students'!$D$34),"")</f>
        <v/>
      </c>
      <c r="E19" s="23" t="str">
        <f>IF(COUNTA('Template 30 students'!E20,'Template 30 students'!D20)=2,AVERAGE($B$2:$B$31),"")</f>
        <v/>
      </c>
      <c r="F19" s="1"/>
      <c r="G19" s="18" t="str">
        <f>IF(COUNTA('Template 50 students'!B20)=1,('Template 50 students'!B20),"")</f>
        <v>Student18</v>
      </c>
      <c r="H19" s="19">
        <f>IF(COUNTA('Template 50 students'!E20)=1,('Template 50 students'!E20),"")</f>
        <v>-1.4886038231752106</v>
      </c>
      <c r="I19" s="20">
        <f>IF(COUNTA('Template 50 students'!D20)=1,('Template 50 students'!D20),"")</f>
        <v>20</v>
      </c>
      <c r="J19" s="19">
        <f>IF(COUNTA('Template 50 students'!E20,'Template 50 students'!D20)=2,('Template 50 students'!$D$55),"")</f>
        <v>55.66</v>
      </c>
      <c r="K19" s="19">
        <f>IF(COUNTA('Template 50 students'!E20,'Template 50 students'!D20)=2,('Template 50 students'!$E$55),"")</f>
        <v>-6.1894580016232652E-2</v>
      </c>
      <c r="N19" s="15">
        <f>'Template 100 students'!E20</f>
        <v>0.16809435959377866</v>
      </c>
      <c r="O19" s="24">
        <f>IF(COUNTA('Template 100 students'!D20)=1,('Template 100 students'!D20),"")</f>
        <v>31</v>
      </c>
      <c r="P19" s="15">
        <f>IF(COUNTA('Template 100 students'!E20,'Template 100 students'!D20)=2,('Template 100 students'!$D$55),"")</f>
        <v>22</v>
      </c>
      <c r="Q19" s="15">
        <f>IF(COUNTA('Template 100 students'!E20,'Template 100 students'!D20)=2,('Template 100 students'!$E$104),"")</f>
        <v>1.1766605171564554E-2</v>
      </c>
    </row>
    <row r="20" spans="1:17" x14ac:dyDescent="0.2">
      <c r="A20" s="22" t="str">
        <f>IF(COUNTA('Template 30 students'!B21)=1,('Template 30 students'!B21),"")</f>
        <v>Student19</v>
      </c>
      <c r="B20" s="23" t="str">
        <f>IF(COUNTA('Template 30 students'!E21)=1,('Template 30 students'!E21),"")</f>
        <v/>
      </c>
      <c r="C20" s="22" t="str">
        <f>IF(COUNTA('Template 30 students'!D21)=1,('Template 30 students'!D21),"")</f>
        <v/>
      </c>
      <c r="D20" s="23" t="str">
        <f>IF(COUNTA('Template 30 students'!E21,'Template 30 students'!D21)=2,('Template 30 students'!$D$34),"")</f>
        <v/>
      </c>
      <c r="E20" s="23" t="str">
        <f>IF(COUNTA('Template 30 students'!E21,'Template 30 students'!D21)=2,AVERAGE($B$2:$B$31),"")</f>
        <v/>
      </c>
      <c r="F20" s="1"/>
      <c r="G20" s="18" t="str">
        <f>IF(COUNTA('Template 50 students'!B21)=1,('Template 50 students'!B21),"")</f>
        <v>Student19</v>
      </c>
      <c r="H20" s="19">
        <f>IF(COUNTA('Template 50 students'!E21)=1,('Template 50 students'!E21),"")</f>
        <v>2.7421649374280195</v>
      </c>
      <c r="I20" s="20">
        <f>IF(COUNTA('Template 50 students'!D21)=1,('Template 50 students'!D21),"")</f>
        <v>88</v>
      </c>
      <c r="J20" s="19">
        <f>IF(COUNTA('Template 50 students'!E21,'Template 50 students'!D21)=2,('Template 50 students'!$D$55),"")</f>
        <v>55.66</v>
      </c>
      <c r="K20" s="19">
        <f>IF(COUNTA('Template 50 students'!E21,'Template 50 students'!D21)=2,('Template 50 students'!$E$55),"")</f>
        <v>-6.1894580016232652E-2</v>
      </c>
      <c r="N20" s="15">
        <f>'Template 100 students'!E21</f>
        <v>0.33618871918755733</v>
      </c>
      <c r="O20" s="24">
        <f>IF(COUNTA('Template 100 students'!D21)=1,('Template 100 students'!D21),"")</f>
        <v>24</v>
      </c>
      <c r="P20" s="15">
        <f>IF(COUNTA('Template 100 students'!E21,'Template 100 students'!D21)=2,('Template 100 students'!$D$55),"")</f>
        <v>22</v>
      </c>
      <c r="Q20" s="15">
        <f>IF(COUNTA('Template 100 students'!E21,'Template 100 students'!D21)=2,('Template 100 students'!$E$104),"")</f>
        <v>1.1766605171564554E-2</v>
      </c>
    </row>
    <row r="21" spans="1:17" x14ac:dyDescent="0.2">
      <c r="A21" s="22" t="str">
        <f>IF(COUNTA('Template 30 students'!B22)=1,('Template 30 students'!B22),"")</f>
        <v>Student20</v>
      </c>
      <c r="B21" s="23" t="str">
        <f>IF(COUNTA('Template 30 students'!E22)=1,('Template 30 students'!E22),"")</f>
        <v/>
      </c>
      <c r="C21" s="22" t="str">
        <f>IF(COUNTA('Template 30 students'!D22)=1,('Template 30 students'!D22),"")</f>
        <v/>
      </c>
      <c r="D21" s="23" t="str">
        <f>IF(COUNTA('Template 30 students'!E22,'Template 30 students'!D22)=2,('Template 30 students'!$D$34),"")</f>
        <v/>
      </c>
      <c r="E21" s="23" t="str">
        <f>IF(COUNTA('Template 30 students'!E22,'Template 30 students'!D22)=2,AVERAGE($B$2:$B$31),"")</f>
        <v/>
      </c>
      <c r="F21" s="1"/>
      <c r="G21" s="18" t="str">
        <f>IF(COUNTA('Template 50 students'!B22)=1,('Template 50 students'!B22),"")</f>
        <v>Student20</v>
      </c>
      <c r="H21" s="19">
        <f>IF(COUNTA('Template 50 students'!E22)=1,('Template 50 students'!E22),"")</f>
        <v>1.3710824687140097</v>
      </c>
      <c r="I21" s="20">
        <f>IF(COUNTA('Template 50 students'!D22)=1,('Template 50 students'!D22),"")</f>
        <v>56</v>
      </c>
      <c r="J21" s="19">
        <f>IF(COUNTA('Template 50 students'!E22,'Template 50 students'!D22)=2,('Template 50 students'!$D$55),"")</f>
        <v>55.66</v>
      </c>
      <c r="K21" s="19">
        <f>IF(COUNTA('Template 50 students'!E22,'Template 50 students'!D22)=2,('Template 50 students'!$E$55),"")</f>
        <v>-6.1894580016232652E-2</v>
      </c>
      <c r="N21" s="15">
        <f>'Template 100 students'!E22</f>
        <v>0.67237743837511466</v>
      </c>
      <c r="O21" s="24">
        <f>IF(COUNTA('Template 100 students'!D22)=1,('Template 100 students'!D22),"")</f>
        <v>28</v>
      </c>
      <c r="P21" s="15">
        <f>IF(COUNTA('Template 100 students'!E22,'Template 100 students'!D22)=2,('Template 100 students'!$D$55),"")</f>
        <v>22</v>
      </c>
      <c r="Q21" s="15">
        <f>IF(COUNTA('Template 100 students'!E22,'Template 100 students'!D22)=2,('Template 100 students'!$E$104),"")</f>
        <v>1.1766605171564554E-2</v>
      </c>
    </row>
    <row r="22" spans="1:17" x14ac:dyDescent="0.2">
      <c r="A22" s="22" t="str">
        <f>IF(COUNTA('Template 30 students'!B23)=1,('Template 30 students'!B23),"")</f>
        <v>Student21</v>
      </c>
      <c r="B22" s="23" t="str">
        <f>IF(COUNTA('Template 30 students'!E23)=1,('Template 30 students'!E23),"")</f>
        <v/>
      </c>
      <c r="C22" s="22" t="str">
        <f>IF(COUNTA('Template 30 students'!D23)=1,('Template 30 students'!D23),"")</f>
        <v/>
      </c>
      <c r="D22" s="23" t="str">
        <f>IF(COUNTA('Template 30 students'!E23,'Template 30 students'!D23)=2,('Template 30 students'!$D$34),"")</f>
        <v/>
      </c>
      <c r="E22" s="23" t="str">
        <f>IF(COUNTA('Template 30 students'!E23,'Template 30 students'!D23)=2,AVERAGE($B$2:$B$31),"")</f>
        <v/>
      </c>
      <c r="F22" s="1"/>
      <c r="G22" s="18" t="str">
        <f>IF(COUNTA('Template 50 students'!B23)=1,('Template 50 students'!B23),"")</f>
        <v>Student21</v>
      </c>
      <c r="H22" s="19">
        <f>IF(COUNTA('Template 50 students'!E23)=1,('Template 50 students'!E23),"")</f>
        <v>0.82264948122840575</v>
      </c>
      <c r="I22" s="20">
        <f>IF(COUNTA('Template 50 students'!D23)=1,('Template 50 students'!D23),"")</f>
        <v>77</v>
      </c>
      <c r="J22" s="19">
        <f>IF(COUNTA('Template 50 students'!E23,'Template 50 students'!D23)=2,('Template 50 students'!$D$55),"")</f>
        <v>55.66</v>
      </c>
      <c r="K22" s="19">
        <f>IF(COUNTA('Template 50 students'!E23,'Template 50 students'!D23)=2,('Template 50 students'!$E$55),"")</f>
        <v>-6.1894580016232652E-2</v>
      </c>
      <c r="N22" s="15">
        <f>'Template 100 students'!E23</f>
        <v>0</v>
      </c>
      <c r="O22" s="24">
        <f>IF(COUNTA('Template 100 students'!D23)=1,('Template 100 students'!D23),"")</f>
        <v>33</v>
      </c>
      <c r="P22" s="15">
        <f>IF(COUNTA('Template 100 students'!E23,'Template 100 students'!D23)=2,('Template 100 students'!$D$55),"")</f>
        <v>22</v>
      </c>
      <c r="Q22" s="15">
        <f>IF(COUNTA('Template 100 students'!E23,'Template 100 students'!D23)=2,('Template 100 students'!$E$104),"")</f>
        <v>1.1766605171564554E-2</v>
      </c>
    </row>
    <row r="23" spans="1:17" x14ac:dyDescent="0.2">
      <c r="A23" s="22" t="str">
        <f>IF(COUNTA('Template 30 students'!B24)=1,('Template 30 students'!B24),"")</f>
        <v>Student22</v>
      </c>
      <c r="B23" s="23" t="str">
        <f>IF(COUNTA('Template 30 students'!E24)=1,('Template 30 students'!E24),"")</f>
        <v/>
      </c>
      <c r="C23" s="22" t="str">
        <f>IF(COUNTA('Template 30 students'!D24)=1,('Template 30 students'!D24),"")</f>
        <v/>
      </c>
      <c r="D23" s="23" t="str">
        <f>IF(COUNTA('Template 30 students'!E24,'Template 30 students'!D24)=2,('Template 30 students'!$D$34),"")</f>
        <v/>
      </c>
      <c r="E23" s="23" t="str">
        <f>IF(COUNTA('Template 30 students'!E24,'Template 30 students'!D24)=2,AVERAGE($B$2:$B$31),"")</f>
        <v/>
      </c>
      <c r="F23" s="1"/>
      <c r="G23" s="18" t="str">
        <f>IF(COUNTA('Template 50 students'!B24)=1,('Template 50 students'!B24),"")</f>
        <v>Student22</v>
      </c>
      <c r="H23" s="19">
        <f>IF(COUNTA('Template 50 students'!E24)=1,('Template 50 students'!E24),"")</f>
        <v>0.70512812676720493</v>
      </c>
      <c r="I23" s="20">
        <f>IF(COUNTA('Template 50 students'!D24)=1,('Template 50 students'!D24),"")</f>
        <v>68</v>
      </c>
      <c r="J23" s="19">
        <f>IF(COUNTA('Template 50 students'!E24,'Template 50 students'!D24)=2,('Template 50 students'!$D$55),"")</f>
        <v>55.66</v>
      </c>
      <c r="K23" s="19">
        <f>IF(COUNTA('Template 50 students'!E24,'Template 50 students'!D24)=2,('Template 50 students'!$E$55),"")</f>
        <v>-6.1894580016232652E-2</v>
      </c>
      <c r="N23" s="15">
        <f>'Template 100 students'!E24</f>
        <v>-1.6809435959377865</v>
      </c>
      <c r="O23" s="24">
        <f>IF(COUNTA('Template 100 students'!D24)=1,('Template 100 students'!D24),"")</f>
        <v>28</v>
      </c>
      <c r="P23" s="15">
        <f>IF(COUNTA('Template 100 students'!E24,'Template 100 students'!D24)=2,('Template 100 students'!$D$55),"")</f>
        <v>22</v>
      </c>
      <c r="Q23" s="15">
        <f>IF(COUNTA('Template 100 students'!E24,'Template 100 students'!D24)=2,('Template 100 students'!$E$104),"")</f>
        <v>1.1766605171564554E-2</v>
      </c>
    </row>
    <row r="24" spans="1:17" x14ac:dyDescent="0.2">
      <c r="A24" s="22" t="str">
        <f>IF(COUNTA('Template 30 students'!B25)=1,('Template 30 students'!B25),"")</f>
        <v>Student23</v>
      </c>
      <c r="B24" s="23" t="str">
        <f>IF(COUNTA('Template 30 students'!E25)=1,('Template 30 students'!E25),"")</f>
        <v/>
      </c>
      <c r="C24" s="22" t="str">
        <f>IF(COUNTA('Template 30 students'!D25)=1,('Template 30 students'!D25),"")</f>
        <v/>
      </c>
      <c r="D24" s="23" t="str">
        <f>IF(COUNTA('Template 30 students'!E25,'Template 30 students'!D25)=2,('Template 30 students'!$D$34),"")</f>
        <v/>
      </c>
      <c r="E24" s="23" t="str">
        <f>IF(COUNTA('Template 30 students'!E25,'Template 30 students'!D25)=2,AVERAGE($B$2:$B$31),"")</f>
        <v/>
      </c>
      <c r="F24" s="1"/>
      <c r="G24" s="18" t="str">
        <f>IF(COUNTA('Template 50 students'!B25)=1,('Template 50 students'!B25),"")</f>
        <v>Student23</v>
      </c>
      <c r="H24" s="19">
        <f>IF(COUNTA('Template 50 students'!E25)=1,('Template 50 students'!E25),"")</f>
        <v>0.50925920266520364</v>
      </c>
      <c r="I24" s="20">
        <f>IF(COUNTA('Template 50 students'!D25)=1,('Template 50 students'!D25),"")</f>
        <v>39</v>
      </c>
      <c r="J24" s="19">
        <f>IF(COUNTA('Template 50 students'!E25,'Template 50 students'!D25)=2,('Template 50 students'!$D$55),"")</f>
        <v>55.66</v>
      </c>
      <c r="K24" s="19">
        <f>IF(COUNTA('Template 50 students'!E25,'Template 50 students'!D25)=2,('Template 50 students'!$E$55),"")</f>
        <v>-6.1894580016232652E-2</v>
      </c>
      <c r="N24" s="15">
        <f>'Template 100 students'!E25</f>
        <v>0</v>
      </c>
      <c r="O24" s="24">
        <f>IF(COUNTA('Template 100 students'!D25)=1,('Template 100 students'!D25),"")</f>
        <v>25</v>
      </c>
      <c r="P24" s="15">
        <f>IF(COUNTA('Template 100 students'!E25,'Template 100 students'!D25)=2,('Template 100 students'!$D$55),"")</f>
        <v>22</v>
      </c>
      <c r="Q24" s="15">
        <f>IF(COUNTA('Template 100 students'!E25,'Template 100 students'!D25)=2,('Template 100 students'!$E$104),"")</f>
        <v>1.1766605171564554E-2</v>
      </c>
    </row>
    <row r="25" spans="1:17" x14ac:dyDescent="0.2">
      <c r="A25" s="22" t="str">
        <f>IF(COUNTA('Template 30 students'!B26)=1,('Template 30 students'!B26),"")</f>
        <v>Student24</v>
      </c>
      <c r="B25" s="23" t="str">
        <f>IF(COUNTA('Template 30 students'!E26)=1,('Template 30 students'!E26),"")</f>
        <v/>
      </c>
      <c r="C25" s="22" t="str">
        <f>IF(COUNTA('Template 30 students'!D26)=1,('Template 30 students'!D26),"")</f>
        <v/>
      </c>
      <c r="D25" s="23" t="str">
        <f>IF(COUNTA('Template 30 students'!E26,'Template 30 students'!D26)=2,('Template 30 students'!$D$34),"")</f>
        <v/>
      </c>
      <c r="E25" s="23" t="str">
        <f>IF(COUNTA('Template 30 students'!E26,'Template 30 students'!D26)=2,AVERAGE($B$2:$B$31),"")</f>
        <v/>
      </c>
      <c r="F25" s="1"/>
      <c r="G25" s="18" t="str">
        <f>IF(COUNTA('Template 50 students'!B26)=1,('Template 50 students'!B26),"")</f>
        <v>Student24</v>
      </c>
      <c r="H25" s="19">
        <f>IF(COUNTA('Template 50 students'!E26)=1,('Template 50 students'!E26),"")</f>
        <v>-2.8988600767096204</v>
      </c>
      <c r="I25" s="20">
        <f>IF(COUNTA('Template 50 students'!D26)=1,('Template 50 students'!D26),"")</f>
        <v>21</v>
      </c>
      <c r="J25" s="19">
        <f>IF(COUNTA('Template 50 students'!E26,'Template 50 students'!D26)=2,('Template 50 students'!$D$55),"")</f>
        <v>55.66</v>
      </c>
      <c r="K25" s="19">
        <f>IF(COUNTA('Template 50 students'!E26,'Template 50 students'!D26)=2,('Template 50 students'!$E$55),"")</f>
        <v>-6.1894580016232652E-2</v>
      </c>
      <c r="N25" s="15">
        <f>'Template 100 students'!E26</f>
        <v>-0.16809435959377866</v>
      </c>
      <c r="O25" s="24">
        <f>IF(COUNTA('Template 100 students'!D26)=1,('Template 100 students'!D26),"")</f>
        <v>20</v>
      </c>
      <c r="P25" s="15">
        <f>IF(COUNTA('Template 100 students'!E26,'Template 100 students'!D26)=2,('Template 100 students'!$D$55),"")</f>
        <v>22</v>
      </c>
      <c r="Q25" s="15">
        <f>IF(COUNTA('Template 100 students'!E26,'Template 100 students'!D26)=2,('Template 100 students'!$E$104),"")</f>
        <v>1.1766605171564554E-2</v>
      </c>
    </row>
    <row r="26" spans="1:17" x14ac:dyDescent="0.2">
      <c r="A26" s="22" t="str">
        <f>IF(COUNTA('Template 30 students'!B27)=1,('Template 30 students'!B27),"")</f>
        <v>Student25</v>
      </c>
      <c r="B26" s="23" t="str">
        <f>IF(COUNTA('Template 30 students'!E27)=1,('Template 30 students'!E27),"")</f>
        <v/>
      </c>
      <c r="C26" s="22" t="str">
        <f>IF(COUNTA('Template 30 students'!D27)=1,('Template 30 students'!D27),"")</f>
        <v/>
      </c>
      <c r="D26" s="23" t="str">
        <f>IF(COUNTA('Template 30 students'!E27,'Template 30 students'!D27)=2,('Template 30 students'!$D$34),"")</f>
        <v/>
      </c>
      <c r="E26" s="23" t="str">
        <f>IF(COUNTA('Template 30 students'!E27,'Template 30 students'!D27)=2,AVERAGE($B$2:$B$31),"")</f>
        <v/>
      </c>
      <c r="F26" s="1"/>
      <c r="G26" s="18" t="str">
        <f>IF(COUNTA('Template 50 students'!B27)=1,('Template 50 students'!B27),"")</f>
        <v>Student25</v>
      </c>
      <c r="H26" s="19">
        <f>IF(COUNTA('Template 50 students'!E27)=1,('Template 50 students'!E27),"")</f>
        <v>1.3710824687140097</v>
      </c>
      <c r="I26" s="20">
        <f>IF(COUNTA('Template 50 students'!D27)=1,('Template 50 students'!D27),"")</f>
        <v>57</v>
      </c>
      <c r="J26" s="19">
        <f>IF(COUNTA('Template 50 students'!E27,'Template 50 students'!D27)=2,('Template 50 students'!$D$55),"")</f>
        <v>55.66</v>
      </c>
      <c r="K26" s="19">
        <f>IF(COUNTA('Template 50 students'!E27,'Template 50 students'!D27)=2,('Template 50 students'!$E$55),"")</f>
        <v>-6.1894580016232652E-2</v>
      </c>
      <c r="N26" s="15">
        <f>'Template 100 students'!E27</f>
        <v>-0.84047179796889326</v>
      </c>
      <c r="O26" s="24">
        <f>IF(COUNTA('Template 100 students'!D27)=1,('Template 100 students'!D27),"")</f>
        <v>34</v>
      </c>
      <c r="P26" s="15">
        <f>IF(COUNTA('Template 100 students'!E27,'Template 100 students'!D27)=2,('Template 100 students'!$D$55),"")</f>
        <v>22</v>
      </c>
      <c r="Q26" s="15">
        <f>IF(COUNTA('Template 100 students'!E27,'Template 100 students'!D27)=2,('Template 100 students'!$E$104),"")</f>
        <v>1.1766605171564554E-2</v>
      </c>
    </row>
    <row r="27" spans="1:17" x14ac:dyDescent="0.2">
      <c r="A27" s="22" t="str">
        <f>IF(COUNTA('Template 30 students'!B28)=1,('Template 30 students'!B28),"")</f>
        <v>Student26</v>
      </c>
      <c r="B27" s="23" t="str">
        <f>IF(COUNTA('Template 30 students'!E28)=1,('Template 30 students'!E28),"")</f>
        <v/>
      </c>
      <c r="C27" s="22" t="str">
        <f>IF(COUNTA('Template 30 students'!D28)=1,('Template 30 students'!D28),"")</f>
        <v/>
      </c>
      <c r="D27" s="23" t="str">
        <f>IF(COUNTA('Template 30 students'!E28,'Template 30 students'!D28)=2,('Template 30 students'!$D$34),"")</f>
        <v/>
      </c>
      <c r="E27" s="23" t="str">
        <f>IF(COUNTA('Template 30 students'!E28,'Template 30 students'!D28)=2,AVERAGE($B$2:$B$31),"")</f>
        <v/>
      </c>
      <c r="F27" s="1"/>
      <c r="G27" s="18" t="str">
        <f>IF(COUNTA('Template 50 students'!B28)=1,('Template 50 students'!B28),"")</f>
        <v>Student26</v>
      </c>
      <c r="H27" s="19">
        <f>IF(COUNTA('Template 50 students'!E28)=1,('Template 50 students'!E28),"")</f>
        <v>1.3319086838936094</v>
      </c>
      <c r="I27" s="20">
        <f>IF(COUNTA('Template 50 students'!D28)=1,('Template 50 students'!D28),"")</f>
        <v>82</v>
      </c>
      <c r="J27" s="19">
        <f>IF(COUNTA('Template 50 students'!E28,'Template 50 students'!D28)=2,('Template 50 students'!$D$55),"")</f>
        <v>55.66</v>
      </c>
      <c r="K27" s="19">
        <f>IF(COUNTA('Template 50 students'!E28,'Template 50 students'!D28)=2,('Template 50 students'!$E$55),"")</f>
        <v>-6.1894580016232652E-2</v>
      </c>
      <c r="N27" s="15">
        <f>'Template 100 students'!E28</f>
        <v>-0.50428307878133594</v>
      </c>
      <c r="O27" s="24">
        <f>IF(COUNTA('Template 100 students'!D28)=1,('Template 100 students'!D28),"")</f>
        <v>31</v>
      </c>
      <c r="P27" s="15">
        <f>IF(COUNTA('Template 100 students'!E28,'Template 100 students'!D28)=2,('Template 100 students'!$D$55),"")</f>
        <v>22</v>
      </c>
      <c r="Q27" s="15">
        <f>IF(COUNTA('Template 100 students'!E28,'Template 100 students'!D28)=2,('Template 100 students'!$E$104),"")</f>
        <v>1.1766605171564554E-2</v>
      </c>
    </row>
    <row r="28" spans="1:17" x14ac:dyDescent="0.2">
      <c r="A28" s="22" t="str">
        <f>IF(COUNTA('Template 30 students'!B29)=1,('Template 30 students'!B29),"")</f>
        <v>Student27</v>
      </c>
      <c r="B28" s="23" t="str">
        <f>IF(COUNTA('Template 30 students'!E29)=1,('Template 30 students'!E29),"")</f>
        <v/>
      </c>
      <c r="C28" s="22" t="str">
        <f>IF(COUNTA('Template 30 students'!D29)=1,('Template 30 students'!D29),"")</f>
        <v/>
      </c>
      <c r="D28" s="23" t="str">
        <f>IF(COUNTA('Template 30 students'!E29,'Template 30 students'!D29)=2,('Template 30 students'!$D$34),"")</f>
        <v/>
      </c>
      <c r="E28" s="23" t="str">
        <f>IF(COUNTA('Template 30 students'!E29,'Template 30 students'!D29)=2,AVERAGE($B$2:$B$31),"")</f>
        <v/>
      </c>
      <c r="F28" s="1"/>
      <c r="G28" s="18" t="str">
        <f>IF(COUNTA('Template 50 students'!B29)=1,('Template 50 students'!B29),"")</f>
        <v>Student27</v>
      </c>
      <c r="H28" s="19">
        <f>IF(COUNTA('Template 50 students'!E29)=1,('Template 50 students'!E29),"")</f>
        <v>-1.841167886558813</v>
      </c>
      <c r="I28" s="20">
        <f>IF(COUNTA('Template 50 students'!D29)=1,('Template 50 students'!D29),"")</f>
        <v>23</v>
      </c>
      <c r="J28" s="19">
        <f>IF(COUNTA('Template 50 students'!E29,'Template 50 students'!D29)=2,('Template 50 students'!$D$55),"")</f>
        <v>55.66</v>
      </c>
      <c r="K28" s="19">
        <f>IF(COUNTA('Template 50 students'!E29,'Template 50 students'!D29)=2,('Template 50 students'!$E$55),"")</f>
        <v>-6.1894580016232652E-2</v>
      </c>
      <c r="N28" s="15">
        <f>'Template 100 students'!E29</f>
        <v>-1.512849236344008</v>
      </c>
      <c r="O28" s="24">
        <f>IF(COUNTA('Template 100 students'!D29)=1,('Template 100 students'!D29),"")</f>
        <v>28</v>
      </c>
      <c r="P28" s="15">
        <f>IF(COUNTA('Template 100 students'!E29,'Template 100 students'!D29)=2,('Template 100 students'!$D$55),"")</f>
        <v>22</v>
      </c>
      <c r="Q28" s="15">
        <f>IF(COUNTA('Template 100 students'!E29,'Template 100 students'!D29)=2,('Template 100 students'!$E$104),"")</f>
        <v>1.1766605171564554E-2</v>
      </c>
    </row>
    <row r="29" spans="1:17" x14ac:dyDescent="0.2">
      <c r="A29" s="22" t="str">
        <f>IF(COUNTA('Template 30 students'!B30)=1,('Template 30 students'!B30),"")</f>
        <v>Student28</v>
      </c>
      <c r="B29" s="23" t="str">
        <f>IF(COUNTA('Template 30 students'!E30)=1,('Template 30 students'!E30),"")</f>
        <v/>
      </c>
      <c r="C29" s="22" t="str">
        <f>IF(COUNTA('Template 30 students'!D30)=1,('Template 30 students'!D30),"")</f>
        <v/>
      </c>
      <c r="D29" s="23" t="str">
        <f>IF(COUNTA('Template 30 students'!E30,'Template 30 students'!D30)=2,('Template 30 students'!$D$34),"")</f>
        <v/>
      </c>
      <c r="E29" s="23" t="str">
        <f>IF(COUNTA('Template 30 students'!E30,'Template 30 students'!D30)=2,AVERAGE($B$2:$B$31),"")</f>
        <v/>
      </c>
      <c r="F29" s="1"/>
      <c r="G29" s="18" t="str">
        <f>IF(COUNTA('Template 50 students'!B30)=1,('Template 50 students'!B30),"")</f>
        <v>Student28</v>
      </c>
      <c r="H29" s="19">
        <f>IF(COUNTA('Template 50 students'!E30)=1,('Template 50 students'!E30),"")</f>
        <v>-2.0370368106608145</v>
      </c>
      <c r="I29" s="20">
        <f>IF(COUNTA('Template 50 students'!D30)=1,('Template 50 students'!D30),"")</f>
        <v>28</v>
      </c>
      <c r="J29" s="19">
        <f>IF(COUNTA('Template 50 students'!E30,'Template 50 students'!D30)=2,('Template 50 students'!$D$55),"")</f>
        <v>55.66</v>
      </c>
      <c r="K29" s="19">
        <f>IF(COUNTA('Template 50 students'!E30,'Template 50 students'!D30)=2,('Template 50 students'!$E$55),"")</f>
        <v>-6.1894580016232652E-2</v>
      </c>
      <c r="N29" s="15">
        <f>'Template 100 students'!E30</f>
        <v>1.6809435959377865</v>
      </c>
      <c r="O29" s="24">
        <f>IF(COUNTA('Template 100 students'!D30)=1,('Template 100 students'!D30),"")</f>
        <v>31</v>
      </c>
      <c r="P29" s="15">
        <f>IF(COUNTA('Template 100 students'!E30,'Template 100 students'!D30)=2,('Template 100 students'!$D$55),"")</f>
        <v>22</v>
      </c>
      <c r="Q29" s="15">
        <f>IF(COUNTA('Template 100 students'!E30,'Template 100 students'!D30)=2,('Template 100 students'!$E$104),"")</f>
        <v>1.1766605171564554E-2</v>
      </c>
    </row>
    <row r="30" spans="1:17" x14ac:dyDescent="0.2">
      <c r="A30" s="22" t="str">
        <f>IF(COUNTA('Template 30 students'!B31)=1,('Template 30 students'!B31),"")</f>
        <v>Student29</v>
      </c>
      <c r="B30" s="23" t="str">
        <f>IF(COUNTA('Template 30 students'!E31)=1,('Template 30 students'!E31),"")</f>
        <v/>
      </c>
      <c r="C30" s="22" t="str">
        <f>IF(COUNTA('Template 30 students'!D31)=1,('Template 30 students'!D31),"")</f>
        <v/>
      </c>
      <c r="D30" s="23" t="str">
        <f>IF(COUNTA('Template 30 students'!E31,'Template 30 students'!D31)=2,('Template 30 students'!$D$34),"")</f>
        <v/>
      </c>
      <c r="E30" s="23" t="str">
        <f>IF(COUNTA('Template 30 students'!E31,'Template 30 students'!D31)=2,AVERAGE($B$2:$B$31),"")</f>
        <v/>
      </c>
      <c r="F30" s="1"/>
      <c r="G30" s="18" t="str">
        <f>IF(COUNTA('Template 50 students'!B31)=1,('Template 50 students'!B31),"")</f>
        <v>Student29</v>
      </c>
      <c r="H30" s="19">
        <f>IF(COUNTA('Template 50 students'!E31)=1,('Template 50 students'!E31),"")</f>
        <v>-1.4102562535344099</v>
      </c>
      <c r="I30" s="20">
        <f>IF(COUNTA('Template 50 students'!D31)=1,('Template 50 students'!D31),"")</f>
        <v>27</v>
      </c>
      <c r="J30" s="19">
        <f>IF(COUNTA('Template 50 students'!E31,'Template 50 students'!D31)=2,('Template 50 students'!$D$55),"")</f>
        <v>55.66</v>
      </c>
      <c r="K30" s="19">
        <f>IF(COUNTA('Template 50 students'!E31,'Template 50 students'!D31)=2,('Template 50 students'!$E$55),"")</f>
        <v>-6.1894580016232652E-2</v>
      </c>
      <c r="N30" s="15">
        <f>'Template 100 students'!E31</f>
        <v>1.6809435959377865</v>
      </c>
      <c r="O30" s="24">
        <f>IF(COUNTA('Template 100 students'!D31)=1,('Template 100 students'!D31),"")</f>
        <v>32</v>
      </c>
      <c r="P30" s="15">
        <f>IF(COUNTA('Template 100 students'!E31,'Template 100 students'!D31)=2,('Template 100 students'!$D$55),"")</f>
        <v>22</v>
      </c>
      <c r="Q30" s="15">
        <f>IF(COUNTA('Template 100 students'!E31,'Template 100 students'!D31)=2,('Template 100 students'!$E$104),"")</f>
        <v>1.1766605171564554E-2</v>
      </c>
    </row>
    <row r="31" spans="1:17" x14ac:dyDescent="0.2">
      <c r="A31" s="22" t="str">
        <f>IF(COUNTA('Template 30 students'!B32)=1,('Template 30 students'!B32),"")</f>
        <v>Student30</v>
      </c>
      <c r="B31" s="23" t="str">
        <f>IF(COUNTA('Template 30 students'!E32)=1,('Template 30 students'!E32),"")</f>
        <v/>
      </c>
      <c r="C31" s="22" t="str">
        <f>IF(COUNTA('Template 30 students'!D32)=1,('Template 30 students'!D32),"")</f>
        <v/>
      </c>
      <c r="D31" s="23" t="str">
        <f>IF(COUNTA('Template 30 students'!E32,'Template 30 students'!D32)=2,('Template 30 students'!$D$34),"")</f>
        <v/>
      </c>
      <c r="E31" s="23" t="str">
        <f>IF(COUNTA('Template 30 students'!E32,'Template 30 students'!D32)=2,AVERAGE($B$2:$B$31),"")</f>
        <v/>
      </c>
      <c r="F31" s="1"/>
      <c r="G31" s="18" t="str">
        <f>IF(COUNTA('Template 50 students'!B32)=1,('Template 50 students'!B32),"")</f>
        <v>Student30</v>
      </c>
      <c r="H31" s="19">
        <f>IF(COUNTA('Template 50 students'!E32)=1,('Template 50 students'!E32),"")</f>
        <v>-1.8803416713792134</v>
      </c>
      <c r="I31" s="20">
        <f>IF(COUNTA('Template 50 students'!D32)=1,('Template 50 students'!D32),"")</f>
        <v>11</v>
      </c>
      <c r="J31" s="19">
        <f>IF(COUNTA('Template 50 students'!E32,'Template 50 students'!D32)=2,('Template 50 students'!$D$55),"")</f>
        <v>55.66</v>
      </c>
      <c r="K31" s="19">
        <f>IF(COUNTA('Template 50 students'!E32,'Template 50 students'!D32)=2,('Template 50 students'!$E$55),"")</f>
        <v>-6.1894580016232652E-2</v>
      </c>
      <c r="N31" s="15">
        <f>'Template 100 students'!E32</f>
        <v>0.67237743837511466</v>
      </c>
      <c r="O31" s="24">
        <f>IF(COUNTA('Template 100 students'!D32)=1,('Template 100 students'!D32),"")</f>
        <v>29</v>
      </c>
      <c r="P31" s="15">
        <f>IF(COUNTA('Template 100 students'!E32,'Template 100 students'!D32)=2,('Template 100 students'!$D$55),"")</f>
        <v>22</v>
      </c>
      <c r="Q31" s="15">
        <f>IF(COUNTA('Template 100 students'!E32,'Template 100 students'!D32)=2,('Template 100 students'!$E$104),"")</f>
        <v>1.1766605171564554E-2</v>
      </c>
    </row>
    <row r="32" spans="1:17" x14ac:dyDescent="0.2">
      <c r="D32" s="1"/>
      <c r="E32" s="1"/>
      <c r="F32" s="1"/>
      <c r="G32" s="18" t="str">
        <f>IF(COUNTA('Template 50 students'!B33)=1,('Template 50 students'!B33),"")</f>
        <v>Student31</v>
      </c>
      <c r="H32" s="19">
        <f>IF(COUNTA('Template 50 students'!E33)=1,('Template 50 students'!E33),"")</f>
        <v>-0.97934462051000692</v>
      </c>
      <c r="I32" s="20">
        <f>IF(COUNTA('Template 50 students'!D33)=1,('Template 50 students'!D33),"")</f>
        <v>43</v>
      </c>
      <c r="J32" s="19">
        <f>IF(COUNTA('Template 50 students'!E33,'Template 50 students'!D33)=2,('Template 50 students'!$D$55),"")</f>
        <v>55.66</v>
      </c>
      <c r="K32" s="19">
        <f>IF(COUNTA('Template 50 students'!E33,'Template 50 students'!D33)=2,('Template 50 students'!$E$55),"")</f>
        <v>-6.1894580016232652E-2</v>
      </c>
      <c r="L32" s="1"/>
      <c r="N32" s="15">
        <f>'Template 100 students'!E33</f>
        <v>-1.0085661575626719</v>
      </c>
      <c r="O32" s="24">
        <f>IF(COUNTA('Template 100 students'!D33)=1,('Template 100 students'!D33),"")</f>
        <v>30</v>
      </c>
      <c r="P32" s="15">
        <f>IF(COUNTA('Template 100 students'!E33,'Template 100 students'!D33)=2,('Template 100 students'!$D$55),"")</f>
        <v>22</v>
      </c>
      <c r="Q32" s="15">
        <f>IF(COUNTA('Template 100 students'!E33,'Template 100 students'!D33)=2,('Template 100 students'!$E$104),"")</f>
        <v>1.1766605171564554E-2</v>
      </c>
    </row>
    <row r="33" spans="1:17" ht="16" x14ac:dyDescent="0.2">
      <c r="A33" s="30" t="s">
        <v>8</v>
      </c>
      <c r="B33" s="31">
        <f>E2</f>
        <v>0.61750787663060391</v>
      </c>
      <c r="C33" s="32">
        <f>MIN(C2:C31)-10</f>
        <v>25</v>
      </c>
      <c r="D33" s="1"/>
      <c r="E33" s="33">
        <f>COUNT('Template 30 students'!D3:D32)</f>
        <v>11</v>
      </c>
      <c r="G33" s="18" t="str">
        <f>IF(COUNTA('Template 50 students'!B34)=1,('Template 50 students'!B34),"")</f>
        <v>Student32</v>
      </c>
      <c r="H33" s="19">
        <f>IF(COUNTA('Template 50 students'!E34)=1,('Template 50 students'!E34),"")</f>
        <v>3.9173784820400279E-2</v>
      </c>
      <c r="I33" s="20">
        <f>IF(COUNTA('Template 50 students'!D34)=1,('Template 50 students'!D34),"")</f>
        <v>64</v>
      </c>
      <c r="J33" s="19">
        <f>IF(COUNTA('Template 50 students'!E34,'Template 50 students'!D34)=2,('Template 50 students'!$D$55),"")</f>
        <v>55.66</v>
      </c>
      <c r="K33" s="19">
        <f>IF(COUNTA('Template 50 students'!E34,'Template 50 students'!D34)=2,('Template 50 students'!$E$55),"")</f>
        <v>-6.1894580016232652E-2</v>
      </c>
      <c r="N33" s="15">
        <f>'Template 100 students'!E34</f>
        <v>-0.50428307878133594</v>
      </c>
      <c r="O33" s="24">
        <f>IF(COUNTA('Template 100 students'!D34)=1,('Template 100 students'!D34),"")</f>
        <v>22</v>
      </c>
      <c r="P33" s="15">
        <f>IF(COUNTA('Template 100 students'!E34,'Template 100 students'!D34)=2,('Template 100 students'!$D$55),"")</f>
        <v>22</v>
      </c>
      <c r="Q33" s="15">
        <f>IF(COUNTA('Template 100 students'!E34,'Template 100 students'!D34)=2,('Template 100 students'!$E$104),"")</f>
        <v>1.1766605171564554E-2</v>
      </c>
    </row>
    <row r="34" spans="1:17" ht="16" x14ac:dyDescent="0.2">
      <c r="A34" s="30" t="s">
        <v>9</v>
      </c>
      <c r="B34" s="31">
        <f>E2</f>
        <v>0.61750787663060391</v>
      </c>
      <c r="C34" s="32">
        <f>MAX(C2:C31)+10</f>
        <v>88</v>
      </c>
      <c r="G34" s="18" t="str">
        <f>IF(COUNTA('Template 50 students'!B35)=1,('Template 50 students'!B35),"")</f>
        <v>Student33</v>
      </c>
      <c r="H34" s="19">
        <f>IF(COUNTA('Template 50 students'!E35)=1,('Template 50 students'!E35),"")</f>
        <v>0.6659543419468047</v>
      </c>
      <c r="I34" s="20">
        <f>IF(COUNTA('Template 50 students'!D35)=1,('Template 50 students'!D35),"")</f>
        <v>62</v>
      </c>
      <c r="J34" s="19">
        <f>IF(COUNTA('Template 50 students'!E35,'Template 50 students'!D35)=2,('Template 50 students'!$D$55),"")</f>
        <v>55.66</v>
      </c>
      <c r="K34" s="19">
        <f>IF(COUNTA('Template 50 students'!E35,'Template 50 students'!D35)=2,('Template 50 students'!$E$55),"")</f>
        <v>-6.1894580016232652E-2</v>
      </c>
      <c r="N34" s="15">
        <f>'Template 100 students'!E35</f>
        <v>-1.1766605171564506</v>
      </c>
      <c r="O34" s="24">
        <f>IF(COUNTA('Template 100 students'!D35)=1,('Template 100 students'!D35),"")</f>
        <v>29</v>
      </c>
      <c r="P34" s="15">
        <f>IF(COUNTA('Template 100 students'!E35,'Template 100 students'!D35)=2,('Template 100 students'!$D$55),"")</f>
        <v>22</v>
      </c>
      <c r="Q34" s="15">
        <f>IF(COUNTA('Template 100 students'!E35,'Template 100 students'!D35)=2,('Template 100 students'!$E$104),"")</f>
        <v>1.1766605171564554E-2</v>
      </c>
    </row>
    <row r="35" spans="1:17" ht="16" x14ac:dyDescent="0.2">
      <c r="A35" s="30"/>
      <c r="B35" s="31">
        <f>MIN(B2:B31)</f>
        <v>-0.28010666568810899</v>
      </c>
      <c r="C35" s="31">
        <f>'Template 30 students'!$D$34</f>
        <v>62.363636363636367</v>
      </c>
      <c r="G35" s="18" t="str">
        <f>IF(COUNTA('Template 50 students'!B36)=1,('Template 50 students'!B36),"")</f>
        <v>Student34</v>
      </c>
      <c r="H35" s="19">
        <f>IF(COUNTA('Template 50 students'!E36)=1,('Template 50 students'!E36),"")</f>
        <v>-0.43091163302440305</v>
      </c>
      <c r="I35" s="20">
        <f>IF(COUNTA('Template 50 students'!D36)=1,('Template 50 students'!D36),"")</f>
        <v>39</v>
      </c>
      <c r="J35" s="19">
        <f>IF(COUNTA('Template 50 students'!E36,'Template 50 students'!D36)=2,('Template 50 students'!$D$55),"")</f>
        <v>55.66</v>
      </c>
      <c r="K35" s="19">
        <f>IF(COUNTA('Template 50 students'!E36,'Template 50 students'!D36)=2,('Template 50 students'!$E$55),"")</f>
        <v>-6.1894580016232652E-2</v>
      </c>
      <c r="N35" s="15">
        <f>'Template 100 students'!E36</f>
        <v>2.8576041130942373</v>
      </c>
      <c r="O35" s="24">
        <f>IF(COUNTA('Template 100 students'!D36)=1,('Template 100 students'!D36),"")</f>
        <v>39</v>
      </c>
      <c r="P35" s="15">
        <f>IF(COUNTA('Template 100 students'!E36,'Template 100 students'!D36)=2,('Template 100 students'!$D$55),"")</f>
        <v>22</v>
      </c>
      <c r="Q35" s="15">
        <f>IF(COUNTA('Template 100 students'!E36,'Template 100 students'!D36)=2,('Template 100 students'!$E$104),"")</f>
        <v>1.1766605171564554E-2</v>
      </c>
    </row>
    <row r="36" spans="1:17" ht="16" x14ac:dyDescent="0.2">
      <c r="A36" s="30"/>
      <c r="B36" s="31">
        <f>MAX(B2:B31)</f>
        <v>1.6106133277066266</v>
      </c>
      <c r="C36" s="31">
        <f>'Template 30 students'!$D$34</f>
        <v>62.363636363636367</v>
      </c>
      <c r="G36" s="18" t="str">
        <f>IF(COUNTA('Template 50 students'!B37)=1,('Template 50 students'!B37),"")</f>
        <v>Student35</v>
      </c>
      <c r="H36" s="19">
        <f>IF(COUNTA('Template 50 students'!E37)=1,('Template 50 students'!E37),"")</f>
        <v>2.7813387222484196</v>
      </c>
      <c r="I36" s="20">
        <f>IF(COUNTA('Template 50 students'!D37)=1,('Template 50 students'!D37),"")</f>
        <v>86</v>
      </c>
      <c r="J36" s="19">
        <f>IF(COUNTA('Template 50 students'!E37,'Template 50 students'!D37)=2,('Template 50 students'!$D$55),"")</f>
        <v>55.66</v>
      </c>
      <c r="K36" s="19">
        <f>IF(COUNTA('Template 50 students'!E37,'Template 50 students'!D37)=2,('Template 50 students'!$E$55),"")</f>
        <v>-6.1894580016232652E-2</v>
      </c>
      <c r="N36" s="15">
        <f>'Template 100 students'!E37</f>
        <v>-0.33618871918755733</v>
      </c>
      <c r="O36" s="24">
        <f>IF(COUNTA('Template 100 students'!D37)=1,('Template 100 students'!D37),"")</f>
        <v>23</v>
      </c>
      <c r="P36" s="15">
        <f>IF(COUNTA('Template 100 students'!E37,'Template 100 students'!D37)=2,('Template 100 students'!$D$55),"")</f>
        <v>22</v>
      </c>
      <c r="Q36" s="15">
        <f>IF(COUNTA('Template 100 students'!E37,'Template 100 students'!D37)=2,('Template 100 students'!$E$104),"")</f>
        <v>1.1766605171564554E-2</v>
      </c>
    </row>
    <row r="37" spans="1:17" x14ac:dyDescent="0.2">
      <c r="B37" s="1">
        <v>0.4</v>
      </c>
      <c r="C37" s="2">
        <f>C33</f>
        <v>25</v>
      </c>
      <c r="G37" s="18" t="str">
        <f>IF(COUNTA('Template 50 students'!B38)=1,('Template 50 students'!B38),"")</f>
        <v>Student36</v>
      </c>
      <c r="H37" s="19">
        <f>IF(COUNTA('Template 50 students'!E38)=1,('Template 50 students'!E38),"")</f>
        <v>0.47008541784480334</v>
      </c>
      <c r="I37" s="20">
        <f>IF(COUNTA('Template 50 students'!D38)=1,('Template 50 students'!D38),"")</f>
        <v>39</v>
      </c>
      <c r="J37" s="19">
        <f>IF(COUNTA('Template 50 students'!E38,'Template 50 students'!D38)=2,('Template 50 students'!$D$55),"")</f>
        <v>55.66</v>
      </c>
      <c r="K37" s="19">
        <f>IF(COUNTA('Template 50 students'!E38,'Template 50 students'!D38)=2,('Template 50 students'!$E$55),"")</f>
        <v>-6.1894580016232652E-2</v>
      </c>
      <c r="N37" s="15">
        <f>'Template 100 students'!E38</f>
        <v>0</v>
      </c>
      <c r="O37" s="24">
        <f>IF(COUNTA('Template 100 students'!D38)=1,('Template 100 students'!D38),"")</f>
        <v>33</v>
      </c>
      <c r="P37" s="15">
        <f>IF(COUNTA('Template 100 students'!E38,'Template 100 students'!D38)=2,('Template 100 students'!$D$55),"")</f>
        <v>22</v>
      </c>
      <c r="Q37" s="15">
        <f>IF(COUNTA('Template 100 students'!E38,'Template 100 students'!D38)=2,('Template 100 students'!$E$104),"")</f>
        <v>1.1766605171564554E-2</v>
      </c>
    </row>
    <row r="38" spans="1:17" x14ac:dyDescent="0.2">
      <c r="B38" s="1">
        <v>0.4</v>
      </c>
      <c r="C38" s="2">
        <f>C34</f>
        <v>88</v>
      </c>
      <c r="G38" s="18" t="str">
        <f>IF(COUNTA('Template 50 students'!B39)=1,('Template 50 students'!B39),"")</f>
        <v>Student37</v>
      </c>
      <c r="H38" s="19">
        <f>IF(COUNTA('Template 50 students'!E39)=1,('Template 50 students'!E39),"")</f>
        <v>-0.54843298748560387</v>
      </c>
      <c r="I38" s="20">
        <f>IF(COUNTA('Template 50 students'!D39)=1,('Template 50 students'!D39),"")</f>
        <v>47</v>
      </c>
      <c r="J38" s="19">
        <f>IF(COUNTA('Template 50 students'!E39,'Template 50 students'!D39)=2,('Template 50 students'!$D$55),"")</f>
        <v>55.66</v>
      </c>
      <c r="K38" s="19">
        <f>IF(COUNTA('Template 50 students'!E39,'Template 50 students'!D39)=2,('Template 50 students'!$E$55),"")</f>
        <v>-6.1894580016232652E-2</v>
      </c>
      <c r="N38" s="15">
        <f>'Template 100 students'!E39</f>
        <v>2.1852266747191225</v>
      </c>
      <c r="O38" s="24">
        <f>IF(COUNTA('Template 100 students'!D39)=1,('Template 100 students'!D39),"")</f>
        <v>39</v>
      </c>
      <c r="P38" s="15">
        <f>IF(COUNTA('Template 100 students'!E39,'Template 100 students'!D39)=2,('Template 100 students'!$D$55),"")</f>
        <v>22</v>
      </c>
      <c r="Q38" s="15">
        <f>IF(COUNTA('Template 100 students'!E39,'Template 100 students'!D39)=2,('Template 100 students'!$E$104),"")</f>
        <v>1.1766605171564554E-2</v>
      </c>
    </row>
    <row r="39" spans="1:17" x14ac:dyDescent="0.2">
      <c r="G39" s="18" t="str">
        <f>IF(COUNTA('Template 50 students'!B40)=1,('Template 50 students'!B40),"")</f>
        <v>Student38</v>
      </c>
      <c r="H39" s="19">
        <f>IF(COUNTA('Template 50 students'!E40)=1,('Template 50 students'!E40),"")</f>
        <v>3.9173784820400279E-2</v>
      </c>
      <c r="I39" s="20">
        <f>IF(COUNTA('Template 50 students'!D40)=1,('Template 50 students'!D40),"")</f>
        <v>22</v>
      </c>
      <c r="J39" s="19">
        <f>IF(COUNTA('Template 50 students'!E40,'Template 50 students'!D40)=2,('Template 50 students'!$D$55),"")</f>
        <v>55.66</v>
      </c>
      <c r="K39" s="19">
        <f>IF(COUNTA('Template 50 students'!E40,'Template 50 students'!D40)=2,('Template 50 students'!$E$55),"")</f>
        <v>-6.1894580016232652E-2</v>
      </c>
      <c r="N39" s="15">
        <f>'Template 100 students'!E40</f>
        <v>-0.84047179796889326</v>
      </c>
      <c r="O39" s="24">
        <f>IF(COUNTA('Template 100 students'!D40)=1,('Template 100 students'!D40),"")</f>
        <v>21</v>
      </c>
      <c r="P39" s="15">
        <f>IF(COUNTA('Template 100 students'!E40,'Template 100 students'!D40)=2,('Template 100 students'!$D$55),"")</f>
        <v>22</v>
      </c>
      <c r="Q39" s="15">
        <f>IF(COUNTA('Template 100 students'!E40,'Template 100 students'!D40)=2,('Template 100 students'!$E$104),"")</f>
        <v>1.1766605171564554E-2</v>
      </c>
    </row>
    <row r="40" spans="1:17" x14ac:dyDescent="0.2">
      <c r="G40" s="18" t="str">
        <f>IF(COUNTA('Template 50 students'!B41)=1,('Template 50 students'!B41),"")</f>
        <v>Student39</v>
      </c>
      <c r="H40" s="19">
        <f>IF(COUNTA('Template 50 students'!E41)=1,('Template 50 students'!E41),"")</f>
        <v>-0.27421649374280194</v>
      </c>
      <c r="I40" s="20">
        <f>IF(COUNTA('Template 50 students'!D41)=1,('Template 50 students'!D41),"")</f>
        <v>52</v>
      </c>
      <c r="J40" s="19">
        <f>IF(COUNTA('Template 50 students'!E41,'Template 50 students'!D41)=2,('Template 50 students'!$D$55),"")</f>
        <v>55.66</v>
      </c>
      <c r="K40" s="19">
        <f>IF(COUNTA('Template 50 students'!E41,'Template 50 students'!D41)=2,('Template 50 students'!$E$55),"")</f>
        <v>-6.1894580016232652E-2</v>
      </c>
      <c r="N40" s="15">
        <f>'Template 100 students'!E41</f>
        <v>-0.50428307878133594</v>
      </c>
      <c r="O40" s="24">
        <f>IF(COUNTA('Template 100 students'!D41)=1,('Template 100 students'!D41),"")</f>
        <v>33</v>
      </c>
      <c r="P40" s="15">
        <f>IF(COUNTA('Template 100 students'!E41,'Template 100 students'!D41)=2,('Template 100 students'!$D$55),"")</f>
        <v>22</v>
      </c>
      <c r="Q40" s="15">
        <f>IF(COUNTA('Template 100 students'!E41,'Template 100 students'!D41)=2,('Template 100 students'!$E$104),"")</f>
        <v>1.1766605171564554E-2</v>
      </c>
    </row>
    <row r="41" spans="1:17" x14ac:dyDescent="0.2">
      <c r="G41" s="18" t="str">
        <f>IF(COUNTA('Template 50 students'!B42)=1,('Template 50 students'!B42),"")</f>
        <v>Student40</v>
      </c>
      <c r="H41" s="19">
        <f>IF(COUNTA('Template 50 students'!E42)=1,('Template 50 students'!E42),"")</f>
        <v>-1.0968659749712077</v>
      </c>
      <c r="I41" s="20">
        <f>IF(COUNTA('Template 50 students'!D42)=1,('Template 50 students'!D42),"")</f>
        <v>17</v>
      </c>
      <c r="J41" s="19">
        <f>IF(COUNTA('Template 50 students'!E42,'Template 50 students'!D42)=2,('Template 50 students'!$D$55),"")</f>
        <v>55.66</v>
      </c>
      <c r="K41" s="19">
        <f>IF(COUNTA('Template 50 students'!E42,'Template 50 students'!D42)=2,('Template 50 students'!$E$55),"")</f>
        <v>-6.1894580016232652E-2</v>
      </c>
      <c r="N41" s="15">
        <f>'Template 100 students'!E42</f>
        <v>-0.67237743837511466</v>
      </c>
      <c r="O41" s="24">
        <f>IF(COUNTA('Template 100 students'!D42)=1,('Template 100 students'!D42),"")</f>
        <v>31</v>
      </c>
      <c r="P41" s="15">
        <f>IF(COUNTA('Template 100 students'!E42,'Template 100 students'!D42)=2,('Template 100 students'!$D$55),"")</f>
        <v>22</v>
      </c>
      <c r="Q41" s="15">
        <f>IF(COUNTA('Template 100 students'!E42,'Template 100 students'!D42)=2,('Template 100 students'!$E$104),"")</f>
        <v>1.1766605171564554E-2</v>
      </c>
    </row>
    <row r="42" spans="1:17" x14ac:dyDescent="0.2">
      <c r="G42" s="18" t="str">
        <f>IF(COUNTA('Template 50 students'!B43)=1,('Template 50 students'!B43),"")</f>
        <v>Student41</v>
      </c>
      <c r="H42" s="19">
        <f>IF(COUNTA('Template 50 students'!E43)=1,('Template 50 students'!E43),"")</f>
        <v>2.3504270892240164</v>
      </c>
      <c r="I42" s="20">
        <f>IF(COUNTA('Template 50 students'!D43)=1,('Template 50 students'!D43),"")</f>
        <v>82</v>
      </c>
      <c r="J42" s="19">
        <f>IF(COUNTA('Template 50 students'!E43,'Template 50 students'!D43)=2,('Template 50 students'!$D$55),"")</f>
        <v>55.66</v>
      </c>
      <c r="K42" s="19">
        <f>IF(COUNTA('Template 50 students'!E43,'Template 50 students'!D43)=2,('Template 50 students'!$E$55),"")</f>
        <v>-6.1894580016232652E-2</v>
      </c>
      <c r="N42" s="15">
        <f>'Template 100 students'!E43</f>
        <v>-2.3533210343129012</v>
      </c>
      <c r="O42" s="24">
        <f>IF(COUNTA('Template 100 students'!D43)=1,('Template 100 students'!D43),"")</f>
        <v>26</v>
      </c>
      <c r="P42" s="15">
        <f>IF(COUNTA('Template 100 students'!E43,'Template 100 students'!D43)=2,('Template 100 students'!$D$55),"")</f>
        <v>22</v>
      </c>
      <c r="Q42" s="15">
        <f>IF(COUNTA('Template 100 students'!E43,'Template 100 students'!D43)=2,('Template 100 students'!$E$104),"")</f>
        <v>1.1766605171564554E-2</v>
      </c>
    </row>
    <row r="43" spans="1:17" x14ac:dyDescent="0.2">
      <c r="G43" s="18" t="str">
        <f>IF(COUNTA('Template 50 students'!B44)=1,('Template 50 students'!B44),"")</f>
        <v>Student42</v>
      </c>
      <c r="H43" s="19">
        <f>IF(COUNTA('Template 50 students'!E44)=1,('Template 50 students'!E44),"")</f>
        <v>2.546296013326018</v>
      </c>
      <c r="I43" s="20">
        <f>IF(COUNTA('Template 50 students'!D44)=1,('Template 50 students'!D44),"")</f>
        <v>90</v>
      </c>
      <c r="J43" s="19">
        <f>IF(COUNTA('Template 50 students'!E44,'Template 50 students'!D44)=2,('Template 50 students'!$D$55),"")</f>
        <v>55.66</v>
      </c>
      <c r="K43" s="19">
        <f>IF(COUNTA('Template 50 students'!E44,'Template 50 students'!D44)=2,('Template 50 students'!$E$55),"")</f>
        <v>-6.1894580016232652E-2</v>
      </c>
      <c r="N43" s="15">
        <f>'Template 100 students'!E44</f>
        <v>2.3533210343129012</v>
      </c>
      <c r="O43" s="24">
        <f>IF(COUNTA('Template 100 students'!D44)=1,('Template 100 students'!D44),"")</f>
        <v>35</v>
      </c>
      <c r="P43" s="15">
        <f>IF(COUNTA('Template 100 students'!E44,'Template 100 students'!D44)=2,('Template 100 students'!$D$55),"")</f>
        <v>22</v>
      </c>
      <c r="Q43" s="15">
        <f>IF(COUNTA('Template 100 students'!E44,'Template 100 students'!D44)=2,('Template 100 students'!$E$104),"")</f>
        <v>1.1766605171564554E-2</v>
      </c>
    </row>
    <row r="44" spans="1:17" x14ac:dyDescent="0.2">
      <c r="G44" s="18" t="str">
        <f>IF(COUNTA('Template 50 students'!B45)=1,('Template 50 students'!B45),"")</f>
        <v>Student43</v>
      </c>
      <c r="H44" s="19">
        <f>IF(COUNTA('Template 50 students'!E45)=1,('Template 50 students'!E45),"")</f>
        <v>0.50925920266520364</v>
      </c>
      <c r="I44" s="20">
        <f>IF(COUNTA('Template 50 students'!D45)=1,('Template 50 students'!D45),"")</f>
        <v>81</v>
      </c>
      <c r="J44" s="19">
        <f>IF(COUNTA('Template 50 students'!E45,'Template 50 students'!D45)=2,('Template 50 students'!$D$55),"")</f>
        <v>55.66</v>
      </c>
      <c r="K44" s="19">
        <f>IF(COUNTA('Template 50 students'!E45,'Template 50 students'!D45)=2,('Template 50 students'!$E$55),"")</f>
        <v>-6.1894580016232652E-2</v>
      </c>
      <c r="N44" s="15">
        <f>'Template 100 students'!E45</f>
        <v>-0.84047179796889326</v>
      </c>
      <c r="O44" s="24">
        <f>IF(COUNTA('Template 100 students'!D45)=1,('Template 100 students'!D45),"")</f>
        <v>20</v>
      </c>
      <c r="P44" s="15">
        <f>IF(COUNTA('Template 100 students'!E45,'Template 100 students'!D45)=2,('Template 100 students'!$D$55),"")</f>
        <v>22</v>
      </c>
      <c r="Q44" s="15">
        <f>IF(COUNTA('Template 100 students'!E45,'Template 100 students'!D45)=2,('Template 100 students'!$E$104),"")</f>
        <v>1.1766605171564554E-2</v>
      </c>
    </row>
    <row r="45" spans="1:17" x14ac:dyDescent="0.2">
      <c r="G45" s="18" t="str">
        <f>IF(COUNTA('Template 50 students'!B46)=1,('Template 50 students'!B46),"")</f>
        <v>Student44</v>
      </c>
      <c r="H45" s="19">
        <f>IF(COUNTA('Template 50 students'!E46)=1,('Template 50 students'!E46),"")</f>
        <v>-0.58760677230600411</v>
      </c>
      <c r="I45" s="20">
        <f>IF(COUNTA('Template 50 students'!D46)=1,('Template 50 students'!D46),"")</f>
        <v>61</v>
      </c>
      <c r="J45" s="19">
        <f>IF(COUNTA('Template 50 students'!E46,'Template 50 students'!D46)=2,('Template 50 students'!$D$55),"")</f>
        <v>55.66</v>
      </c>
      <c r="K45" s="19">
        <f>IF(COUNTA('Template 50 students'!E46,'Template 50 students'!D46)=2,('Template 50 students'!$E$55),"")</f>
        <v>-6.1894580016232652E-2</v>
      </c>
      <c r="N45" s="15">
        <f>'Template 100 students'!E46</f>
        <v>0.33618871918755733</v>
      </c>
      <c r="O45" s="24">
        <f>IF(COUNTA('Template 100 students'!D46)=1,('Template 100 students'!D46),"")</f>
        <v>33</v>
      </c>
      <c r="P45" s="15">
        <f>IF(COUNTA('Template 100 students'!E46,'Template 100 students'!D46)=2,('Template 100 students'!$D$55),"")</f>
        <v>22</v>
      </c>
      <c r="Q45" s="15">
        <f>IF(COUNTA('Template 100 students'!E46,'Template 100 students'!D46)=2,('Template 100 students'!$E$104),"")</f>
        <v>1.1766605171564554E-2</v>
      </c>
    </row>
    <row r="46" spans="1:17" x14ac:dyDescent="0.2">
      <c r="G46" s="18" t="str">
        <f>IF(COUNTA('Template 50 students'!B47)=1,('Template 50 students'!B47),"")</f>
        <v>Student45</v>
      </c>
      <c r="H46" s="19">
        <f>IF(COUNTA('Template 50 students'!E47)=1,('Template 50 students'!E47),"")</f>
        <v>1.4494300383548102</v>
      </c>
      <c r="I46" s="20">
        <f>IF(COUNTA('Template 50 students'!D47)=1,('Template 50 students'!D47),"")</f>
        <v>63</v>
      </c>
      <c r="J46" s="19">
        <f>IF(COUNTA('Template 50 students'!E47,'Template 50 students'!D47)=2,('Template 50 students'!$D$55),"")</f>
        <v>55.66</v>
      </c>
      <c r="K46" s="19">
        <f>IF(COUNTA('Template 50 students'!E47,'Template 50 students'!D47)=2,('Template 50 students'!$E$55),"")</f>
        <v>-6.1894580016232652E-2</v>
      </c>
      <c r="N46" s="15">
        <f>'Template 100 students'!E47</f>
        <v>-1.6809435959377865</v>
      </c>
      <c r="O46" s="24">
        <f>IF(COUNTA('Template 100 students'!D47)=1,('Template 100 students'!D47),"")</f>
        <v>23</v>
      </c>
      <c r="P46" s="15">
        <f>IF(COUNTA('Template 100 students'!E47,'Template 100 students'!D47)=2,('Template 100 students'!$D$55),"")</f>
        <v>22</v>
      </c>
      <c r="Q46" s="15">
        <f>IF(COUNTA('Template 100 students'!E47,'Template 100 students'!D47)=2,('Template 100 students'!$E$104),"")</f>
        <v>1.1766605171564554E-2</v>
      </c>
    </row>
    <row r="47" spans="1:17" x14ac:dyDescent="0.2">
      <c r="G47" s="18" t="str">
        <f>IF(COUNTA('Template 50 students'!B48)=1,('Template 50 students'!B48),"")</f>
        <v>Student46</v>
      </c>
      <c r="H47" s="19">
        <f>IF(COUNTA('Template 50 students'!E48)=1,('Template 50 students'!E48),"")</f>
        <v>0.94017083568960669</v>
      </c>
      <c r="I47" s="20">
        <f>IF(COUNTA('Template 50 students'!D48)=1,('Template 50 students'!D48),"")</f>
        <v>81</v>
      </c>
      <c r="J47" s="19">
        <f>IF(COUNTA('Template 50 students'!E48,'Template 50 students'!D48)=2,('Template 50 students'!$D$55),"")</f>
        <v>55.66</v>
      </c>
      <c r="K47" s="19">
        <f>IF(COUNTA('Template 50 students'!E48,'Template 50 students'!D48)=2,('Template 50 students'!$E$55),"")</f>
        <v>-6.1894580016232652E-2</v>
      </c>
      <c r="N47" s="15">
        <f>'Template 100 students'!E48</f>
        <v>0.33618871918755733</v>
      </c>
      <c r="O47" s="24">
        <f>IF(COUNTA('Template 100 students'!D48)=1,('Template 100 students'!D48),"")</f>
        <v>35</v>
      </c>
      <c r="P47" s="15">
        <f>IF(COUNTA('Template 100 students'!E48,'Template 100 students'!D48)=2,('Template 100 students'!$D$55),"")</f>
        <v>22</v>
      </c>
      <c r="Q47" s="15">
        <f>IF(COUNTA('Template 100 students'!E48,'Template 100 students'!D48)=2,('Template 100 students'!$E$104),"")</f>
        <v>1.1766605171564554E-2</v>
      </c>
    </row>
    <row r="48" spans="1:17" x14ac:dyDescent="0.2">
      <c r="G48" s="18" t="str">
        <f>IF(COUNTA('Template 50 students'!B49)=1,('Template 50 students'!B49),"")</f>
        <v>Student47</v>
      </c>
      <c r="H48" s="19">
        <f>IF(COUNTA('Template 50 students'!E49)=1,('Template 50 students'!E49),"")</f>
        <v>-1.0185184053304073</v>
      </c>
      <c r="I48" s="20">
        <f>IF(COUNTA('Template 50 students'!D49)=1,('Template 50 students'!D49),"")</f>
        <v>14</v>
      </c>
      <c r="J48" s="19">
        <f>IF(COUNTA('Template 50 students'!E49,'Template 50 students'!D49)=2,('Template 50 students'!$D$55),"")</f>
        <v>55.66</v>
      </c>
      <c r="K48" s="19">
        <f>IF(COUNTA('Template 50 students'!E49,'Template 50 students'!D49)=2,('Template 50 students'!$E$55),"")</f>
        <v>-6.1894580016232652E-2</v>
      </c>
      <c r="N48" s="15">
        <f>'Template 100 students'!E49</f>
        <v>0.67237743837511466</v>
      </c>
      <c r="O48" s="24">
        <f>IF(COUNTA('Template 100 students'!D49)=1,('Template 100 students'!D49),"")</f>
        <v>31</v>
      </c>
      <c r="P48" s="15">
        <f>IF(COUNTA('Template 100 students'!E49,'Template 100 students'!D49)=2,('Template 100 students'!$D$55),"")</f>
        <v>22</v>
      </c>
      <c r="Q48" s="15">
        <f>IF(COUNTA('Template 100 students'!E49,'Template 100 students'!D49)=2,('Template 100 students'!$E$104),"")</f>
        <v>1.1766605171564554E-2</v>
      </c>
    </row>
    <row r="49" spans="7:17" x14ac:dyDescent="0.2">
      <c r="G49" s="18" t="str">
        <f>IF(COUNTA('Template 50 students'!B50)=1,('Template 50 students'!B50),"")</f>
        <v>Student48</v>
      </c>
      <c r="H49" s="19">
        <f>IF(COUNTA('Template 50 students'!E50)=1,('Template 50 students'!E50),"")</f>
        <v>0.58760677230600411</v>
      </c>
      <c r="I49" s="20">
        <f>IF(COUNTA('Template 50 students'!D50)=1,('Template 50 students'!D50),"")</f>
        <v>90</v>
      </c>
      <c r="J49" s="19">
        <f>IF(COUNTA('Template 50 students'!E50,'Template 50 students'!D50)=2,('Template 50 students'!$D$55),"")</f>
        <v>55.66</v>
      </c>
      <c r="K49" s="19">
        <f>IF(COUNTA('Template 50 students'!E50,'Template 50 students'!D50)=2,('Template 50 students'!$E$55),"")</f>
        <v>-6.1894580016232652E-2</v>
      </c>
      <c r="N49" s="15">
        <f>'Template 100 students'!E50</f>
        <v>-1.512849236344008</v>
      </c>
      <c r="O49" s="24">
        <f>IF(COUNTA('Template 100 students'!D50)=1,('Template 100 students'!D50),"")</f>
        <v>25</v>
      </c>
      <c r="P49" s="15">
        <f>IF(COUNTA('Template 100 students'!E50,'Template 100 students'!D50)=2,('Template 100 students'!$D$55),"")</f>
        <v>22</v>
      </c>
      <c r="Q49" s="15">
        <f>IF(COUNTA('Template 100 students'!E50,'Template 100 students'!D50)=2,('Template 100 students'!$E$104),"")</f>
        <v>1.1766605171564554E-2</v>
      </c>
    </row>
    <row r="50" spans="7:17" x14ac:dyDescent="0.2">
      <c r="G50" s="18" t="str">
        <f>IF(COUNTA('Template 50 students'!B51)=1,('Template 50 students'!B51),"")</f>
        <v>Student49</v>
      </c>
      <c r="H50" s="19">
        <f>IF(COUNTA('Template 50 students'!E51)=1,('Template 50 students'!E51),"")</f>
        <v>-7.8347569640800557E-2</v>
      </c>
      <c r="I50" s="20">
        <f>IF(COUNTA('Template 50 students'!D51)=1,('Template 50 students'!D51),"")</f>
        <v>38</v>
      </c>
      <c r="J50" s="19">
        <f>IF(COUNTA('Template 50 students'!E51,'Template 50 students'!D51)=2,('Template 50 students'!$D$55),"")</f>
        <v>55.66</v>
      </c>
      <c r="K50" s="19">
        <f>IF(COUNTA('Template 50 students'!E51,'Template 50 students'!D51)=2,('Template 50 students'!$E$55),"")</f>
        <v>-6.1894580016232652E-2</v>
      </c>
      <c r="N50" s="15">
        <f>'Template 100 students'!E51</f>
        <v>-2.1852266747191225</v>
      </c>
      <c r="O50" s="24">
        <f>IF(COUNTA('Template 100 students'!D51)=1,('Template 100 students'!D51),"")</f>
        <v>27</v>
      </c>
      <c r="P50" s="15">
        <f>IF(COUNTA('Template 100 students'!E51,'Template 100 students'!D51)=2,('Template 100 students'!$D$55),"")</f>
        <v>22</v>
      </c>
      <c r="Q50" s="15">
        <f>IF(COUNTA('Template 100 students'!E51,'Template 100 students'!D51)=2,('Template 100 students'!$E$104),"")</f>
        <v>1.1766605171564554E-2</v>
      </c>
    </row>
    <row r="51" spans="7:17" x14ac:dyDescent="0.2">
      <c r="G51" s="18" t="str">
        <f>IF(COUNTA('Template 50 students'!B52)=1,('Template 50 students'!B52),"")</f>
        <v>Student50</v>
      </c>
      <c r="H51" s="19">
        <f>IF(COUNTA('Template 50 students'!E52)=1,('Template 50 students'!E52),"")</f>
        <v>-3.9173784820400279E-2</v>
      </c>
      <c r="I51" s="20">
        <f>IF(COUNTA('Template 50 students'!D52)=1,('Template 50 students'!D52),"")</f>
        <v>39</v>
      </c>
      <c r="J51" s="19">
        <f>IF(COUNTA('Template 50 students'!E52,'Template 50 students'!D52)=2,('Template 50 students'!$D$55),"")</f>
        <v>55.66</v>
      </c>
      <c r="K51" s="19">
        <f>IF(COUNTA('Template 50 students'!E52,'Template 50 students'!D52)=2,('Template 50 students'!$E$55),"")</f>
        <v>-6.1894580016232652E-2</v>
      </c>
      <c r="N51" s="15">
        <f>'Template 100 students'!E52</f>
        <v>-0.50428307878133594</v>
      </c>
      <c r="O51" s="24">
        <f>IF(COUNTA('Template 100 students'!D52)=1,('Template 100 students'!D52),"")</f>
        <v>21</v>
      </c>
      <c r="P51" s="15">
        <f>IF(COUNTA('Template 100 students'!E52,'Template 100 students'!D52)=2,('Template 100 students'!$D$55),"")</f>
        <v>22</v>
      </c>
      <c r="Q51" s="15">
        <f>IF(COUNTA('Template 100 students'!E52,'Template 100 students'!D52)=2,('Template 100 students'!$E$104),"")</f>
        <v>1.1766605171564554E-2</v>
      </c>
    </row>
    <row r="52" spans="7:17" x14ac:dyDescent="0.2">
      <c r="N52" s="15">
        <f>'Template 100 students'!E53</f>
        <v>-3.0256984726880161</v>
      </c>
      <c r="O52" s="24">
        <f>IF(COUNTA('Template 100 students'!D53)=1,('Template 100 students'!D53),"")</f>
        <v>22</v>
      </c>
      <c r="P52" s="15">
        <f>IF(COUNTA('Template 100 students'!E53,'Template 100 students'!D53)=2,('Template 100 students'!$D$55),"")</f>
        <v>22</v>
      </c>
      <c r="Q52" s="15">
        <f>IF(COUNTA('Template 100 students'!E53,'Template 100 students'!D53)=2,('Template 100 students'!$E$104),"")</f>
        <v>1.1766605171564554E-2</v>
      </c>
    </row>
    <row r="53" spans="7:17" ht="16" x14ac:dyDescent="0.2">
      <c r="G53" s="30" t="s">
        <v>8</v>
      </c>
      <c r="H53" s="31">
        <f>K2</f>
        <v>-6.1894580016232652E-2</v>
      </c>
      <c r="I53" s="32">
        <f>MIN(I2:I51)-10</f>
        <v>1</v>
      </c>
      <c r="K53" s="33">
        <f>COUNT(Table13[Effect size])</f>
        <v>50</v>
      </c>
      <c r="N53" s="15">
        <f>'Template 100 students'!E54</f>
        <v>-2.3533210343129012</v>
      </c>
      <c r="O53" s="24">
        <f>IF(COUNTA('Template 100 students'!D54)=1,('Template 100 students'!D54),"")</f>
        <v>25</v>
      </c>
      <c r="P53" s="15">
        <f>IF(COUNTA('Template 100 students'!E54,'Template 100 students'!D54)=2,('Template 100 students'!$D$55),"")</f>
        <v>22</v>
      </c>
      <c r="Q53" s="15">
        <f>IF(COUNTA('Template 100 students'!E54,'Template 100 students'!D54)=2,('Template 100 students'!$E$104),"")</f>
        <v>1.1766605171564554E-2</v>
      </c>
    </row>
    <row r="54" spans="7:17" ht="16" x14ac:dyDescent="0.2">
      <c r="G54" s="30" t="s">
        <v>9</v>
      </c>
      <c r="H54" s="31">
        <f>K2</f>
        <v>-6.1894580016232652E-2</v>
      </c>
      <c r="I54" s="32">
        <f>MAX(I2:I51)+10</f>
        <v>110</v>
      </c>
      <c r="N54" s="15">
        <f>'Template 100 students'!E55</f>
        <v>-1.512849236344008</v>
      </c>
      <c r="O54" s="24">
        <f>IF(COUNTA('Template 100 students'!D55)=1,('Template 100 students'!D55),"")</f>
        <v>22</v>
      </c>
      <c r="P54" s="15">
        <f>IF(COUNTA('Template 100 students'!E55,'Template 100 students'!D55)=2,('Template 100 students'!$D$55),"")</f>
        <v>22</v>
      </c>
      <c r="Q54" s="15">
        <f>IF(COUNTA('Template 100 students'!E55,'Template 100 students'!D55)=2,('Template 100 students'!$E$104),"")</f>
        <v>1.1766605171564554E-2</v>
      </c>
    </row>
    <row r="55" spans="7:17" ht="16" x14ac:dyDescent="0.2">
      <c r="G55" s="30"/>
      <c r="H55" s="31">
        <f>MIN(H2:H51)</f>
        <v>-2.8988600767096204</v>
      </c>
      <c r="I55" s="31">
        <f>'Template 50 students'!$D$55</f>
        <v>55.66</v>
      </c>
      <c r="N55" s="15">
        <f>'Template 100 students'!E56</f>
        <v>-1.512849236344008</v>
      </c>
      <c r="O55" s="24">
        <f>IF(COUNTA('Template 100 students'!D56)=1,('Template 100 students'!D56),"")</f>
        <v>24</v>
      </c>
      <c r="P55" s="15">
        <f>IF(COUNTA('Template 100 students'!E56,'Template 100 students'!D56)=2,('Template 100 students'!$D$55),"")</f>
        <v>22</v>
      </c>
      <c r="Q55" s="15">
        <f>IF(COUNTA('Template 100 students'!E56,'Template 100 students'!D56)=2,('Template 100 students'!$E$104),"")</f>
        <v>1.1766605171564554E-2</v>
      </c>
    </row>
    <row r="56" spans="7:17" ht="16" x14ac:dyDescent="0.2">
      <c r="G56" s="30"/>
      <c r="H56" s="31">
        <f>MAX(H2:H51)</f>
        <v>2.7813387222484196</v>
      </c>
      <c r="I56" s="31">
        <f>'Template 50 students'!$D$55</f>
        <v>55.66</v>
      </c>
      <c r="N56" s="15">
        <f>'Template 100 students'!E57</f>
        <v>1.3447548767502293</v>
      </c>
      <c r="O56" s="24">
        <f>IF(COUNTA('Template 100 students'!D57)=1,('Template 100 students'!D57),"")</f>
        <v>35</v>
      </c>
      <c r="P56" s="15">
        <f>IF(COUNTA('Template 100 students'!E57,'Template 100 students'!D57)=2,('Template 100 students'!$D$55),"")</f>
        <v>22</v>
      </c>
      <c r="Q56" s="15">
        <f>IF(COUNTA('Template 100 students'!E57,'Template 100 students'!D57)=2,('Template 100 students'!$E$104),"")</f>
        <v>1.1766605171564554E-2</v>
      </c>
    </row>
    <row r="57" spans="7:17" x14ac:dyDescent="0.2">
      <c r="H57" s="1">
        <v>0.4</v>
      </c>
      <c r="I57" s="2">
        <f>I53</f>
        <v>1</v>
      </c>
      <c r="N57" s="15">
        <f>'Template 100 students'!E58</f>
        <v>-2.8576041130942373</v>
      </c>
      <c r="O57" s="24">
        <f>IF(COUNTA('Template 100 students'!D58)=1,('Template 100 students'!D58),"")</f>
        <v>23</v>
      </c>
      <c r="P57" s="15">
        <f>IF(COUNTA('Template 100 students'!E58,'Template 100 students'!D58)=2,('Template 100 students'!$D$55),"")</f>
        <v>22</v>
      </c>
      <c r="Q57" s="15">
        <f>IF(COUNTA('Template 100 students'!E58,'Template 100 students'!D58)=2,('Template 100 students'!$E$104),"")</f>
        <v>1.1766605171564554E-2</v>
      </c>
    </row>
    <row r="58" spans="7:17" x14ac:dyDescent="0.2">
      <c r="H58" s="1">
        <v>0.4</v>
      </c>
      <c r="I58" s="2">
        <f>I54</f>
        <v>110</v>
      </c>
      <c r="N58" s="15">
        <f>'Template 100 students'!E59</f>
        <v>0.50428307878133594</v>
      </c>
      <c r="O58" s="24">
        <f>IF(COUNTA('Template 100 students'!D59)=1,('Template 100 students'!D59),"")</f>
        <v>34</v>
      </c>
      <c r="P58" s="15">
        <f>IF(COUNTA('Template 100 students'!E59,'Template 100 students'!D59)=2,('Template 100 students'!$D$55),"")</f>
        <v>22</v>
      </c>
      <c r="Q58" s="15">
        <f>IF(COUNTA('Template 100 students'!E59,'Template 100 students'!D59)=2,('Template 100 students'!$E$104),"")</f>
        <v>1.1766605171564554E-2</v>
      </c>
    </row>
    <row r="59" spans="7:17" x14ac:dyDescent="0.2">
      <c r="N59" s="15">
        <f>'Template 100 students'!E60</f>
        <v>1.8490379555315652</v>
      </c>
      <c r="O59" s="24">
        <f>IF(COUNTA('Template 100 students'!D60)=1,('Template 100 students'!D60),"")</f>
        <v>39</v>
      </c>
      <c r="P59" s="15">
        <f>IF(COUNTA('Template 100 students'!E60,'Template 100 students'!D60)=2,('Template 100 students'!$D$55),"")</f>
        <v>22</v>
      </c>
      <c r="Q59" s="15">
        <f>IF(COUNTA('Template 100 students'!E60,'Template 100 students'!D60)=2,('Template 100 students'!$E$104),"")</f>
        <v>1.1766605171564554E-2</v>
      </c>
    </row>
    <row r="60" spans="7:17" x14ac:dyDescent="0.2">
      <c r="N60" s="15">
        <f>'Template 100 students'!E61</f>
        <v>0</v>
      </c>
      <c r="O60" s="24">
        <f>IF(COUNTA('Template 100 students'!D61)=1,('Template 100 students'!D61),"")</f>
        <v>24</v>
      </c>
      <c r="P60" s="15">
        <f>IF(COUNTA('Template 100 students'!E61,'Template 100 students'!D61)=2,('Template 100 students'!$D$55),"")</f>
        <v>22</v>
      </c>
      <c r="Q60" s="15">
        <f>IF(COUNTA('Template 100 students'!E61,'Template 100 students'!D61)=2,('Template 100 students'!$E$104),"")</f>
        <v>1.1766605171564554E-2</v>
      </c>
    </row>
    <row r="61" spans="7:17" x14ac:dyDescent="0.2">
      <c r="N61" s="15">
        <f>'Template 100 students'!E62</f>
        <v>-1.8490379555315652</v>
      </c>
      <c r="O61" s="24">
        <f>IF(COUNTA('Template 100 students'!D62)=1,('Template 100 students'!D62),"")</f>
        <v>28</v>
      </c>
      <c r="P61" s="15">
        <f>IF(COUNTA('Template 100 students'!E62,'Template 100 students'!D62)=2,('Template 100 students'!$D$55),"")</f>
        <v>22</v>
      </c>
      <c r="Q61" s="15">
        <f>IF(COUNTA('Template 100 students'!E62,'Template 100 students'!D62)=2,('Template 100 students'!$E$104),"")</f>
        <v>1.1766605171564554E-2</v>
      </c>
    </row>
    <row r="62" spans="7:17" x14ac:dyDescent="0.2">
      <c r="N62" s="15">
        <f>'Template 100 students'!E63</f>
        <v>-0.16809435959377866</v>
      </c>
      <c r="O62" s="24">
        <f>IF(COUNTA('Template 100 students'!D63)=1,('Template 100 students'!D63),"")</f>
        <v>32</v>
      </c>
      <c r="P62" s="15">
        <f>IF(COUNTA('Template 100 students'!E63,'Template 100 students'!D63)=2,('Template 100 students'!$D$55),"")</f>
        <v>22</v>
      </c>
      <c r="Q62" s="15">
        <f>IF(COUNTA('Template 100 students'!E63,'Template 100 students'!D63)=2,('Template 100 students'!$E$104),"")</f>
        <v>1.1766605171564554E-2</v>
      </c>
    </row>
    <row r="63" spans="7:17" x14ac:dyDescent="0.2">
      <c r="N63" s="15">
        <f>'Template 100 students'!E64</f>
        <v>1.0085661575626719</v>
      </c>
      <c r="O63" s="24">
        <f>IF(COUNTA('Template 100 students'!D64)=1,('Template 100 students'!D64),"")</f>
        <v>39</v>
      </c>
      <c r="P63" s="15">
        <f>IF(COUNTA('Template 100 students'!E64,'Template 100 students'!D64)=2,('Template 100 students'!$D$55),"")</f>
        <v>22</v>
      </c>
      <c r="Q63" s="15">
        <f>IF(COUNTA('Template 100 students'!E64,'Template 100 students'!D64)=2,('Template 100 students'!$E$104),"")</f>
        <v>1.1766605171564554E-2</v>
      </c>
    </row>
    <row r="64" spans="7:17" x14ac:dyDescent="0.2">
      <c r="N64" s="15">
        <f>'Template 100 students'!E65</f>
        <v>-2.5214153939066799</v>
      </c>
      <c r="O64" s="24">
        <f>IF(COUNTA('Template 100 students'!D65)=1,('Template 100 students'!D65),"")</f>
        <v>25</v>
      </c>
      <c r="P64" s="15">
        <f>IF(COUNTA('Template 100 students'!E65,'Template 100 students'!D65)=2,('Template 100 students'!$D$55),"")</f>
        <v>22</v>
      </c>
      <c r="Q64" s="15">
        <f>IF(COUNTA('Template 100 students'!E65,'Template 100 students'!D65)=2,('Template 100 students'!$E$104),"")</f>
        <v>1.1766605171564554E-2</v>
      </c>
    </row>
    <row r="65" spans="2:17" x14ac:dyDescent="0.2">
      <c r="N65" s="15">
        <f>'Template 100 students'!E66</f>
        <v>-1.8490379555315652</v>
      </c>
      <c r="O65" s="24">
        <f>IF(COUNTA('Template 100 students'!D66)=1,('Template 100 students'!D66),"")</f>
        <v>25</v>
      </c>
      <c r="P65" s="15">
        <f>IF(COUNTA('Template 100 students'!E66,'Template 100 students'!D66)=2,('Template 100 students'!$D$55),"")</f>
        <v>22</v>
      </c>
      <c r="Q65" s="15">
        <f>IF(COUNTA('Template 100 students'!E66,'Template 100 students'!D66)=2,('Template 100 students'!$E$104),"")</f>
        <v>1.1766605171564554E-2</v>
      </c>
    </row>
    <row r="66" spans="2:17" x14ac:dyDescent="0.2">
      <c r="N66" s="15">
        <f>'Template 100 students'!E67</f>
        <v>1.6809435959377865</v>
      </c>
      <c r="O66" s="24">
        <f>IF(COUNTA('Template 100 students'!D67)=1,('Template 100 students'!D67),"")</f>
        <v>30</v>
      </c>
      <c r="P66" s="15">
        <f>IF(COUNTA('Template 100 students'!E67,'Template 100 students'!D67)=2,('Template 100 students'!$D$55),"")</f>
        <v>22</v>
      </c>
      <c r="Q66" s="15">
        <f>IF(COUNTA('Template 100 students'!E67,'Template 100 students'!D67)=2,('Template 100 students'!$E$104),"")</f>
        <v>1.1766605171564554E-2</v>
      </c>
    </row>
    <row r="67" spans="2:17" x14ac:dyDescent="0.2">
      <c r="B67" s="1"/>
      <c r="D67" s="1"/>
      <c r="E67" s="1"/>
      <c r="N67" s="15">
        <f>'Template 100 students'!E68</f>
        <v>0.33618871918755733</v>
      </c>
      <c r="O67" s="24">
        <f>IF(COUNTA('Template 100 students'!D68)=1,('Template 100 students'!D68),"")</f>
        <v>31</v>
      </c>
      <c r="P67" s="15">
        <f>IF(COUNTA('Template 100 students'!E68,'Template 100 students'!D68)=2,('Template 100 students'!$D$55),"")</f>
        <v>22</v>
      </c>
      <c r="Q67" s="15">
        <f>IF(COUNTA('Template 100 students'!E68,'Template 100 students'!D68)=2,('Template 100 students'!$E$104),"")</f>
        <v>1.1766605171564554E-2</v>
      </c>
    </row>
    <row r="68" spans="2:17" x14ac:dyDescent="0.2">
      <c r="B68" s="1"/>
      <c r="D68" s="1"/>
      <c r="E68" s="1"/>
      <c r="N68" s="15">
        <f>'Template 100 students'!E69</f>
        <v>0.50428307878133594</v>
      </c>
      <c r="O68" s="24">
        <f>IF(COUNTA('Template 100 students'!D69)=1,('Template 100 students'!D69),"")</f>
        <v>31</v>
      </c>
      <c r="P68" s="15">
        <f>IF(COUNTA('Template 100 students'!E69,'Template 100 students'!D69)=2,('Template 100 students'!$D$55),"")</f>
        <v>22</v>
      </c>
      <c r="Q68" s="15">
        <f>IF(COUNTA('Template 100 students'!E69,'Template 100 students'!D69)=2,('Template 100 students'!$E$104),"")</f>
        <v>1.1766605171564554E-2</v>
      </c>
    </row>
    <row r="69" spans="2:17" x14ac:dyDescent="0.2">
      <c r="B69" s="1"/>
      <c r="D69" s="1"/>
      <c r="E69" s="1"/>
      <c r="N69" s="15">
        <f>'Template 100 students'!E70</f>
        <v>-1.1766605171564506</v>
      </c>
      <c r="O69" s="24">
        <f>IF(COUNTA('Template 100 students'!D70)=1,('Template 100 students'!D70),"")</f>
        <v>31</v>
      </c>
      <c r="P69" s="15">
        <f>IF(COUNTA('Template 100 students'!E70,'Template 100 students'!D70)=2,('Template 100 students'!$D$55),"")</f>
        <v>22</v>
      </c>
      <c r="Q69" s="15">
        <f>IF(COUNTA('Template 100 students'!E70,'Template 100 students'!D70)=2,('Template 100 students'!$E$104),"")</f>
        <v>1.1766605171564554E-2</v>
      </c>
    </row>
    <row r="70" spans="2:17" x14ac:dyDescent="0.2">
      <c r="B70" s="1"/>
      <c r="D70" s="1"/>
      <c r="E70" s="1"/>
      <c r="N70" s="15">
        <f>'Template 100 students'!E71</f>
        <v>-1.1766605171564506</v>
      </c>
      <c r="O70" s="24">
        <f>IF(COUNTA('Template 100 students'!D71)=1,('Template 100 students'!D71),"")</f>
        <v>30</v>
      </c>
      <c r="P70" s="15">
        <f>IF(COUNTA('Template 100 students'!E71,'Template 100 students'!D71)=2,('Template 100 students'!$D$55),"")</f>
        <v>22</v>
      </c>
      <c r="Q70" s="15">
        <f>IF(COUNTA('Template 100 students'!E71,'Template 100 students'!D71)=2,('Template 100 students'!$E$104),"")</f>
        <v>1.1766605171564554E-2</v>
      </c>
    </row>
    <row r="71" spans="2:17" x14ac:dyDescent="0.2">
      <c r="B71" s="1"/>
      <c r="D71" s="1"/>
      <c r="E71" s="1"/>
      <c r="N71" s="15">
        <f>'Template 100 students'!E72</f>
        <v>1.512849236344008</v>
      </c>
      <c r="O71" s="24">
        <f>IF(COUNTA('Template 100 students'!D72)=1,('Template 100 students'!D72),"")</f>
        <v>35</v>
      </c>
      <c r="P71" s="15">
        <f>IF(COUNTA('Template 100 students'!E72,'Template 100 students'!D72)=2,('Template 100 students'!$D$55),"")</f>
        <v>22</v>
      </c>
      <c r="Q71" s="15">
        <f>IF(COUNTA('Template 100 students'!E72,'Template 100 students'!D72)=2,('Template 100 students'!$E$104),"")</f>
        <v>1.1766605171564554E-2</v>
      </c>
    </row>
    <row r="72" spans="2:17" x14ac:dyDescent="0.2">
      <c r="B72" s="1"/>
      <c r="D72" s="1"/>
      <c r="E72" s="1"/>
      <c r="N72" s="15">
        <f>'Template 100 students'!E73</f>
        <v>2.1852266747191225</v>
      </c>
      <c r="O72" s="24">
        <f>IF(COUNTA('Template 100 students'!D73)=1,('Template 100 students'!D73),"")</f>
        <v>34</v>
      </c>
      <c r="P72" s="15">
        <f>IF(COUNTA('Template 100 students'!E73,'Template 100 students'!D73)=2,('Template 100 students'!$D$55),"")</f>
        <v>22</v>
      </c>
      <c r="Q72" s="15">
        <f>IF(COUNTA('Template 100 students'!E73,'Template 100 students'!D73)=2,('Template 100 students'!$E$104),"")</f>
        <v>1.1766605171564554E-2</v>
      </c>
    </row>
    <row r="73" spans="2:17" x14ac:dyDescent="0.2">
      <c r="B73" s="1"/>
      <c r="D73" s="1"/>
      <c r="E73" s="1"/>
      <c r="N73" s="15">
        <f>'Template 100 students'!E74</f>
        <v>-1.8490379555315652</v>
      </c>
      <c r="O73" s="24">
        <f>IF(COUNTA('Template 100 students'!D74)=1,('Template 100 students'!D74),"")</f>
        <v>28</v>
      </c>
      <c r="P73" s="15">
        <f>IF(COUNTA('Template 100 students'!E74,'Template 100 students'!D74)=2,('Template 100 students'!$D$55),"")</f>
        <v>22</v>
      </c>
      <c r="Q73" s="15">
        <f>IF(COUNTA('Template 100 students'!E74,'Template 100 students'!D74)=2,('Template 100 students'!$E$104),"")</f>
        <v>1.1766605171564554E-2</v>
      </c>
    </row>
    <row r="74" spans="2:17" x14ac:dyDescent="0.2">
      <c r="B74" s="1"/>
      <c r="D74" s="1"/>
      <c r="E74" s="1"/>
      <c r="N74" s="15">
        <f>'Template 100 students'!E75</f>
        <v>1.512849236344008</v>
      </c>
      <c r="O74" s="24">
        <f>IF(COUNTA('Template 100 students'!D75)=1,('Template 100 students'!D75),"")</f>
        <v>31</v>
      </c>
      <c r="P74" s="15">
        <f>IF(COUNTA('Template 100 students'!E75,'Template 100 students'!D75)=2,('Template 100 students'!$D$55),"")</f>
        <v>22</v>
      </c>
      <c r="Q74" s="15">
        <f>IF(COUNTA('Template 100 students'!E75,'Template 100 students'!D75)=2,('Template 100 students'!$E$104),"")</f>
        <v>1.1766605171564554E-2</v>
      </c>
    </row>
    <row r="75" spans="2:17" x14ac:dyDescent="0.2">
      <c r="B75" s="1"/>
      <c r="D75" s="1"/>
      <c r="E75" s="1"/>
      <c r="N75" s="15">
        <f>'Template 100 students'!E76</f>
        <v>1.6809435959377865</v>
      </c>
      <c r="O75" s="24">
        <f>IF(COUNTA('Template 100 students'!D76)=1,('Template 100 students'!D76),"")</f>
        <v>36</v>
      </c>
      <c r="P75" s="15">
        <f>IF(COUNTA('Template 100 students'!E76,'Template 100 students'!D76)=2,('Template 100 students'!$D$55),"")</f>
        <v>22</v>
      </c>
      <c r="Q75" s="15">
        <f>IF(COUNTA('Template 100 students'!E76,'Template 100 students'!D76)=2,('Template 100 students'!$E$104),"")</f>
        <v>1.1766605171564554E-2</v>
      </c>
    </row>
    <row r="76" spans="2:17" x14ac:dyDescent="0.2">
      <c r="B76" s="1"/>
      <c r="D76" s="1"/>
      <c r="E76" s="1"/>
      <c r="N76" s="15">
        <f>'Template 100 students'!E77</f>
        <v>1.0085661575626719</v>
      </c>
      <c r="O76" s="24">
        <f>IF(COUNTA('Template 100 students'!D77)=1,('Template 100 students'!D77),"")</f>
        <v>29</v>
      </c>
      <c r="P76" s="15">
        <f>IF(COUNTA('Template 100 students'!E77,'Template 100 students'!D77)=2,('Template 100 students'!$D$55),"")</f>
        <v>22</v>
      </c>
      <c r="Q76" s="15">
        <f>IF(COUNTA('Template 100 students'!E77,'Template 100 students'!D77)=2,('Template 100 students'!$E$104),"")</f>
        <v>1.1766605171564554E-2</v>
      </c>
    </row>
    <row r="77" spans="2:17" x14ac:dyDescent="0.2">
      <c r="B77" s="1"/>
      <c r="D77" s="1"/>
      <c r="E77" s="1"/>
      <c r="N77" s="15">
        <f>'Template 100 students'!E78</f>
        <v>0.84047179796889326</v>
      </c>
      <c r="O77" s="24">
        <f>IF(COUNTA('Template 100 students'!D78)=1,('Template 100 students'!D78),"")</f>
        <v>36</v>
      </c>
      <c r="P77" s="15">
        <f>IF(COUNTA('Template 100 students'!E78,'Template 100 students'!D78)=2,('Template 100 students'!$D$55),"")</f>
        <v>22</v>
      </c>
      <c r="Q77" s="15">
        <f>IF(COUNTA('Template 100 students'!E78,'Template 100 students'!D78)=2,('Template 100 students'!$E$104),"")</f>
        <v>1.1766605171564554E-2</v>
      </c>
    </row>
    <row r="78" spans="2:17" x14ac:dyDescent="0.2">
      <c r="B78" s="1"/>
      <c r="D78" s="1"/>
      <c r="E78" s="1"/>
      <c r="N78" s="15">
        <f>'Template 100 students'!E79</f>
        <v>2.0171323151253437</v>
      </c>
      <c r="O78" s="24">
        <f>IF(COUNTA('Template 100 students'!D79)=1,('Template 100 students'!D79),"")</f>
        <v>32</v>
      </c>
      <c r="P78" s="15">
        <f>IF(COUNTA('Template 100 students'!E79,'Template 100 students'!D79)=2,('Template 100 students'!$D$55),"")</f>
        <v>22</v>
      </c>
      <c r="Q78" s="15">
        <f>IF(COUNTA('Template 100 students'!E79,'Template 100 students'!D79)=2,('Template 100 students'!$E$104),"")</f>
        <v>1.1766605171564554E-2</v>
      </c>
    </row>
    <row r="79" spans="2:17" x14ac:dyDescent="0.2">
      <c r="B79" s="1"/>
      <c r="D79" s="1"/>
      <c r="E79" s="1"/>
      <c r="N79" s="15">
        <f>'Template 100 students'!E80</f>
        <v>1.3447548767502293</v>
      </c>
      <c r="O79" s="24">
        <f>IF(COUNTA('Template 100 students'!D80)=1,('Template 100 students'!D80),"")</f>
        <v>40</v>
      </c>
      <c r="P79" s="15">
        <f>IF(COUNTA('Template 100 students'!E80,'Template 100 students'!D80)=2,('Template 100 students'!$D$55),"")</f>
        <v>22</v>
      </c>
      <c r="Q79" s="15">
        <f>IF(COUNTA('Template 100 students'!E80,'Template 100 students'!D80)=2,('Template 100 students'!$E$104),"")</f>
        <v>1.1766605171564554E-2</v>
      </c>
    </row>
    <row r="80" spans="2:17" x14ac:dyDescent="0.2">
      <c r="B80" s="1"/>
      <c r="D80" s="1"/>
      <c r="E80" s="1"/>
      <c r="N80" s="15">
        <f>'Template 100 students'!E81</f>
        <v>0</v>
      </c>
      <c r="O80" s="24">
        <f>IF(COUNTA('Template 100 students'!D81)=1,('Template 100 students'!D81),"")</f>
        <v>38</v>
      </c>
      <c r="P80" s="15">
        <f>IF(COUNTA('Template 100 students'!E81,'Template 100 students'!D81)=2,('Template 100 students'!$D$55),"")</f>
        <v>22</v>
      </c>
      <c r="Q80" s="15">
        <f>IF(COUNTA('Template 100 students'!E81,'Template 100 students'!D81)=2,('Template 100 students'!$E$104),"")</f>
        <v>1.1766605171564554E-2</v>
      </c>
    </row>
    <row r="81" spans="2:17" x14ac:dyDescent="0.2">
      <c r="B81" s="1"/>
      <c r="D81" s="1"/>
      <c r="E81" s="1"/>
      <c r="N81" s="15">
        <f>'Template 100 students'!E82</f>
        <v>2.1852266747191225</v>
      </c>
      <c r="O81" s="24">
        <f>IF(COUNTA('Template 100 students'!D82)=1,('Template 100 students'!D82),"")</f>
        <v>40</v>
      </c>
      <c r="P81" s="15">
        <f>IF(COUNTA('Template 100 students'!E82,'Template 100 students'!D82)=2,('Template 100 students'!$D$55),"")</f>
        <v>22</v>
      </c>
      <c r="Q81" s="15">
        <f>IF(COUNTA('Template 100 students'!E82,'Template 100 students'!D82)=2,('Template 100 students'!$E$104),"")</f>
        <v>1.1766605171564554E-2</v>
      </c>
    </row>
    <row r="82" spans="2:17" x14ac:dyDescent="0.2">
      <c r="B82" s="1"/>
      <c r="D82" s="1"/>
      <c r="E82" s="1"/>
      <c r="N82" s="15">
        <f>'Template 100 students'!E83</f>
        <v>-0.84047179796889326</v>
      </c>
      <c r="O82" s="24">
        <f>IF(COUNTA('Template 100 students'!D83)=1,('Template 100 students'!D83),"")</f>
        <v>26</v>
      </c>
      <c r="P82" s="15">
        <f>IF(COUNTA('Template 100 students'!E83,'Template 100 students'!D83)=2,('Template 100 students'!$D$55),"")</f>
        <v>22</v>
      </c>
      <c r="Q82" s="15">
        <f>IF(COUNTA('Template 100 students'!E83,'Template 100 students'!D83)=2,('Template 100 students'!$E$104),"")</f>
        <v>1.1766605171564554E-2</v>
      </c>
    </row>
    <row r="83" spans="2:17" x14ac:dyDescent="0.2">
      <c r="B83" s="1"/>
      <c r="D83" s="1"/>
      <c r="E83" s="1"/>
      <c r="N83" s="15">
        <f>'Template 100 students'!E84</f>
        <v>-0.33618871918755733</v>
      </c>
      <c r="O83" s="24">
        <f>IF(COUNTA('Template 100 students'!D84)=1,('Template 100 students'!D84),"")</f>
        <v>28</v>
      </c>
      <c r="P83" s="15">
        <f>IF(COUNTA('Template 100 students'!E84,'Template 100 students'!D84)=2,('Template 100 students'!$D$55),"")</f>
        <v>22</v>
      </c>
      <c r="Q83" s="15">
        <f>IF(COUNTA('Template 100 students'!E84,'Template 100 students'!D84)=2,('Template 100 students'!$E$104),"")</f>
        <v>1.1766605171564554E-2</v>
      </c>
    </row>
    <row r="84" spans="2:17" x14ac:dyDescent="0.2">
      <c r="B84" s="1"/>
      <c r="D84" s="1"/>
      <c r="E84" s="1"/>
      <c r="N84" s="15">
        <f>'Template 100 students'!E85</f>
        <v>1.6809435959377865</v>
      </c>
      <c r="O84" s="24">
        <f>IF(COUNTA('Template 100 students'!D85)=1,('Template 100 students'!D85),"")</f>
        <v>37</v>
      </c>
      <c r="P84" s="15">
        <f>IF(COUNTA('Template 100 students'!E85,'Template 100 students'!D85)=2,('Template 100 students'!$D$55),"")</f>
        <v>22</v>
      </c>
      <c r="Q84" s="15">
        <f>IF(COUNTA('Template 100 students'!E85,'Template 100 students'!D85)=2,('Template 100 students'!$E$104),"")</f>
        <v>1.1766605171564554E-2</v>
      </c>
    </row>
    <row r="85" spans="2:17" x14ac:dyDescent="0.2">
      <c r="B85" s="1"/>
      <c r="D85" s="1"/>
      <c r="E85" s="1"/>
      <c r="N85" s="15">
        <f>'Template 100 students'!E86</f>
        <v>-0.16809435959377866</v>
      </c>
      <c r="O85" s="24">
        <f>IF(COUNTA('Template 100 students'!D86)=1,('Template 100 students'!D86),"")</f>
        <v>30</v>
      </c>
      <c r="P85" s="15">
        <f>IF(COUNTA('Template 100 students'!E86,'Template 100 students'!D86)=2,('Template 100 students'!$D$55),"")</f>
        <v>22</v>
      </c>
      <c r="Q85" s="15">
        <f>IF(COUNTA('Template 100 students'!E86,'Template 100 students'!D86)=2,('Template 100 students'!$E$104),"")</f>
        <v>1.1766605171564554E-2</v>
      </c>
    </row>
    <row r="86" spans="2:17" x14ac:dyDescent="0.2">
      <c r="B86" s="1"/>
      <c r="D86" s="1"/>
      <c r="E86" s="1"/>
      <c r="N86" s="15">
        <f>'Template 100 students'!E87</f>
        <v>2.1852266747191225</v>
      </c>
      <c r="O86" s="24">
        <f>IF(COUNTA('Template 100 students'!D87)=1,('Template 100 students'!D87),"")</f>
        <v>37</v>
      </c>
      <c r="P86" s="15">
        <f>IF(COUNTA('Template 100 students'!E87,'Template 100 students'!D87)=2,('Template 100 students'!$D$55),"")</f>
        <v>22</v>
      </c>
      <c r="Q86" s="15">
        <f>IF(COUNTA('Template 100 students'!E87,'Template 100 students'!D87)=2,('Template 100 students'!$E$104),"")</f>
        <v>1.1766605171564554E-2</v>
      </c>
    </row>
    <row r="87" spans="2:17" x14ac:dyDescent="0.2">
      <c r="B87" s="1"/>
      <c r="D87" s="1"/>
      <c r="E87" s="1"/>
      <c r="N87" s="15">
        <f>'Template 100 students'!E88</f>
        <v>0</v>
      </c>
      <c r="O87" s="24">
        <f>IF(COUNTA('Template 100 students'!D88)=1,('Template 100 students'!D88),"")</f>
        <v>21</v>
      </c>
      <c r="P87" s="15">
        <f>IF(COUNTA('Template 100 students'!E88,'Template 100 students'!D88)=2,('Template 100 students'!$D$55),"")</f>
        <v>22</v>
      </c>
      <c r="Q87" s="15">
        <f>IF(COUNTA('Template 100 students'!E88,'Template 100 students'!D88)=2,('Template 100 students'!$E$104),"")</f>
        <v>1.1766605171564554E-2</v>
      </c>
    </row>
    <row r="88" spans="2:17" x14ac:dyDescent="0.2">
      <c r="B88" s="1"/>
      <c r="D88" s="1"/>
      <c r="E88" s="1"/>
      <c r="N88" s="15">
        <f>'Template 100 students'!E89</f>
        <v>0</v>
      </c>
      <c r="O88" s="24">
        <f>IF(COUNTA('Template 100 students'!D89)=1,('Template 100 students'!D89),"")</f>
        <v>22</v>
      </c>
      <c r="P88" s="15">
        <f>IF(COUNTA('Template 100 students'!E89,'Template 100 students'!D89)=2,('Template 100 students'!$D$55),"")</f>
        <v>22</v>
      </c>
      <c r="Q88" s="15">
        <f>IF(COUNTA('Template 100 students'!E89,'Template 100 students'!D89)=2,('Template 100 students'!$E$104),"")</f>
        <v>1.1766605171564554E-2</v>
      </c>
    </row>
    <row r="89" spans="2:17" x14ac:dyDescent="0.2">
      <c r="B89" s="1"/>
      <c r="D89" s="1"/>
      <c r="E89" s="1"/>
      <c r="N89" s="15">
        <f>'Template 100 students'!E90</f>
        <v>-1.6809435959377865</v>
      </c>
      <c r="O89" s="24">
        <f>IF(COUNTA('Template 100 students'!D90)=1,('Template 100 students'!D90),"")</f>
        <v>30</v>
      </c>
      <c r="P89" s="15">
        <f>IF(COUNTA('Template 100 students'!E90,'Template 100 students'!D90)=2,('Template 100 students'!$D$55),"")</f>
        <v>22</v>
      </c>
      <c r="Q89" s="15">
        <f>IF(COUNTA('Template 100 students'!E90,'Template 100 students'!D90)=2,('Template 100 students'!$E$104),"")</f>
        <v>1.1766605171564554E-2</v>
      </c>
    </row>
    <row r="90" spans="2:17" x14ac:dyDescent="0.2">
      <c r="B90" s="1"/>
      <c r="D90" s="1"/>
      <c r="E90" s="1"/>
      <c r="N90" s="15">
        <f>'Template 100 students'!E91</f>
        <v>-0.16809435959377866</v>
      </c>
      <c r="O90" s="24">
        <f>IF(COUNTA('Template 100 students'!D91)=1,('Template 100 students'!D91),"")</f>
        <v>39</v>
      </c>
      <c r="P90" s="15">
        <f>IF(COUNTA('Template 100 students'!E91,'Template 100 students'!D91)=2,('Template 100 students'!$D$55),"")</f>
        <v>22</v>
      </c>
      <c r="Q90" s="15">
        <f>IF(COUNTA('Template 100 students'!E91,'Template 100 students'!D91)=2,('Template 100 students'!$E$104),"")</f>
        <v>1.1766605171564554E-2</v>
      </c>
    </row>
    <row r="91" spans="2:17" x14ac:dyDescent="0.2">
      <c r="B91" s="1"/>
      <c r="D91" s="1"/>
      <c r="E91" s="1"/>
      <c r="N91" s="15">
        <f>'Template 100 students'!E92</f>
        <v>0.50428307878133594</v>
      </c>
      <c r="O91" s="24">
        <f>IF(COUNTA('Template 100 students'!D92)=1,('Template 100 students'!D92),"")</f>
        <v>32</v>
      </c>
      <c r="P91" s="15">
        <f>IF(COUNTA('Template 100 students'!E92,'Template 100 students'!D92)=2,('Template 100 students'!$D$55),"")</f>
        <v>22</v>
      </c>
      <c r="Q91" s="15">
        <f>IF(COUNTA('Template 100 students'!E92,'Template 100 students'!D92)=2,('Template 100 students'!$E$104),"")</f>
        <v>1.1766605171564554E-2</v>
      </c>
    </row>
    <row r="92" spans="2:17" x14ac:dyDescent="0.2">
      <c r="B92" s="1"/>
      <c r="N92" s="15">
        <f>'Template 100 students'!E93</f>
        <v>-0.33618871918755733</v>
      </c>
      <c r="O92" s="24">
        <f>IF(COUNTA('Template 100 students'!D93)=1,('Template 100 students'!D93),"")</f>
        <v>32</v>
      </c>
      <c r="P92" s="15">
        <f>IF(COUNTA('Template 100 students'!E93,'Template 100 students'!D93)=2,('Template 100 students'!$D$55),"")</f>
        <v>22</v>
      </c>
      <c r="Q92" s="15">
        <f>IF(COUNTA('Template 100 students'!E93,'Template 100 students'!D93)=2,('Template 100 students'!$E$104),"")</f>
        <v>1.1766605171564554E-2</v>
      </c>
    </row>
    <row r="93" spans="2:17" x14ac:dyDescent="0.2">
      <c r="B93" s="1"/>
      <c r="N93" s="15">
        <f>'Template 100 students'!E94</f>
        <v>0.67237743837511466</v>
      </c>
      <c r="O93" s="24">
        <f>IF(COUNTA('Template 100 students'!D94)=1,('Template 100 students'!D94),"")</f>
        <v>26</v>
      </c>
      <c r="P93" s="15">
        <f>IF(COUNTA('Template 100 students'!E94,'Template 100 students'!D94)=2,('Template 100 students'!$D$55),"")</f>
        <v>22</v>
      </c>
      <c r="Q93" s="15">
        <f>IF(COUNTA('Template 100 students'!E94,'Template 100 students'!D94)=2,('Template 100 students'!$E$104),"")</f>
        <v>1.1766605171564554E-2</v>
      </c>
    </row>
    <row r="94" spans="2:17" x14ac:dyDescent="0.2">
      <c r="B94" s="1"/>
      <c r="N94" s="15">
        <f>'Template 100 students'!E95</f>
        <v>0.67237743837511466</v>
      </c>
      <c r="O94" s="24">
        <f>IF(COUNTA('Template 100 students'!D95)=1,('Template 100 students'!D95),"")</f>
        <v>36</v>
      </c>
      <c r="P94" s="15">
        <f>IF(COUNTA('Template 100 students'!E95,'Template 100 students'!D95)=2,('Template 100 students'!$D$55),"")</f>
        <v>22</v>
      </c>
      <c r="Q94" s="15">
        <f>IF(COUNTA('Template 100 students'!E95,'Template 100 students'!D95)=2,('Template 100 students'!$E$104),"")</f>
        <v>1.1766605171564554E-2</v>
      </c>
    </row>
    <row r="95" spans="2:17" x14ac:dyDescent="0.2">
      <c r="B95" s="1"/>
      <c r="N95" s="15">
        <f>'Template 100 students'!E96</f>
        <v>2.6895097535004586</v>
      </c>
      <c r="O95" s="24">
        <f>IF(COUNTA('Template 100 students'!D96)=1,('Template 100 students'!D96),"")</f>
        <v>37</v>
      </c>
      <c r="P95" s="15">
        <f>IF(COUNTA('Template 100 students'!E96,'Template 100 students'!D96)=2,('Template 100 students'!$D$55),"")</f>
        <v>22</v>
      </c>
      <c r="Q95" s="15">
        <f>IF(COUNTA('Template 100 students'!E96,'Template 100 students'!D96)=2,('Template 100 students'!$E$104),"")</f>
        <v>1.1766605171564554E-2</v>
      </c>
    </row>
    <row r="96" spans="2:17" x14ac:dyDescent="0.2">
      <c r="N96" s="15">
        <f>'Template 100 students'!E97</f>
        <v>-0.16809435959377866</v>
      </c>
      <c r="O96" s="24">
        <f>IF(COUNTA('Template 100 students'!D97)=1,('Template 100 students'!D97),"")</f>
        <v>20</v>
      </c>
      <c r="P96" s="15">
        <f>IF(COUNTA('Template 100 students'!E97,'Template 100 students'!D97)=2,('Template 100 students'!$D$55),"")</f>
        <v>22</v>
      </c>
      <c r="Q96" s="15">
        <f>IF(COUNTA('Template 100 students'!E97,'Template 100 students'!D97)=2,('Template 100 students'!$E$104),"")</f>
        <v>1.1766605171564554E-2</v>
      </c>
    </row>
    <row r="97" spans="14:18" x14ac:dyDescent="0.2">
      <c r="N97" s="15">
        <f>'Template 100 students'!E98</f>
        <v>-1.1766605171564506</v>
      </c>
      <c r="O97" s="24">
        <f>IF(COUNTA('Template 100 students'!D98)=1,('Template 100 students'!D98),"")</f>
        <v>22</v>
      </c>
      <c r="P97" s="15">
        <f>IF(COUNTA('Template 100 students'!E98,'Template 100 students'!D98)=2,('Template 100 students'!$D$55),"")</f>
        <v>22</v>
      </c>
      <c r="Q97" s="15">
        <f>IF(COUNTA('Template 100 students'!E98,'Template 100 students'!D98)=2,('Template 100 students'!$E$104),"")</f>
        <v>1.1766605171564554E-2</v>
      </c>
    </row>
    <row r="98" spans="14:18" x14ac:dyDescent="0.2">
      <c r="N98" s="15">
        <f>'Template 100 students'!E99</f>
        <v>1.512849236344008</v>
      </c>
      <c r="O98" s="24">
        <f>IF(COUNTA('Template 100 students'!D99)=1,('Template 100 students'!D99),"")</f>
        <v>37</v>
      </c>
      <c r="P98" s="15">
        <f>IF(COUNTA('Template 100 students'!E99,'Template 100 students'!D99)=2,('Template 100 students'!$D$55),"")</f>
        <v>22</v>
      </c>
      <c r="Q98" s="15">
        <f>IF(COUNTA('Template 100 students'!E99,'Template 100 students'!D99)=2,('Template 100 students'!$E$104),"")</f>
        <v>1.1766605171564554E-2</v>
      </c>
    </row>
    <row r="99" spans="14:18" x14ac:dyDescent="0.2">
      <c r="N99" s="15">
        <f>'Template 100 students'!E100</f>
        <v>-2.3533210343129012</v>
      </c>
      <c r="O99" s="24">
        <f>IF(COUNTA('Template 100 students'!D100)=1,('Template 100 students'!D100),"")</f>
        <v>22</v>
      </c>
      <c r="P99" s="15">
        <f>IF(COUNTA('Template 100 students'!E100,'Template 100 students'!D100)=2,('Template 100 students'!$D$55),"")</f>
        <v>22</v>
      </c>
      <c r="Q99" s="15">
        <f>IF(COUNTA('Template 100 students'!E100,'Template 100 students'!D100)=2,('Template 100 students'!$E$104),"")</f>
        <v>1.1766605171564554E-2</v>
      </c>
    </row>
    <row r="100" spans="14:18" x14ac:dyDescent="0.2">
      <c r="N100" s="15">
        <f>'Template 100 students'!E101</f>
        <v>0.84047179796889326</v>
      </c>
      <c r="O100" s="24">
        <f>IF(COUNTA('Template 100 students'!D101)=1,('Template 100 students'!D101),"")</f>
        <v>37</v>
      </c>
      <c r="P100" s="15">
        <f>IF(COUNTA('Template 100 students'!E101,'Template 100 students'!D101)=2,('Template 100 students'!$D$55),"")</f>
        <v>22</v>
      </c>
      <c r="Q100" s="15">
        <f>IF(COUNTA('Template 100 students'!E101,'Template 100 students'!D101)=2,('Template 100 students'!$E$104),"")</f>
        <v>1.1766605171564554E-2</v>
      </c>
    </row>
    <row r="101" spans="14:18" x14ac:dyDescent="0.2">
      <c r="N101" s="15">
        <f>'Template 100 students'!E102</f>
        <v>1.3447548767502293</v>
      </c>
      <c r="O101" s="24">
        <f>IF(COUNTA('Template 100 students'!D102)=1,('Template 100 students'!D102),"")</f>
        <v>38</v>
      </c>
      <c r="P101" s="15">
        <f>IF(COUNTA('Template 100 students'!E102,'Template 100 students'!D102)=2,('Template 100 students'!$D$55),"")</f>
        <v>22</v>
      </c>
      <c r="Q101" s="15">
        <f>IF(COUNTA('Template 100 students'!E102,'Template 100 students'!D102)=2,('Template 100 students'!$E$104),"")</f>
        <v>1.1766605171564554E-2</v>
      </c>
    </row>
    <row r="102" spans="14:18" x14ac:dyDescent="0.2">
      <c r="O102" s="1"/>
    </row>
    <row r="103" spans="14:18" ht="16" x14ac:dyDescent="0.2">
      <c r="N103" s="30"/>
      <c r="O103" s="31" t="s">
        <v>8</v>
      </c>
      <c r="P103" s="31">
        <f>Q2</f>
        <v>1.1766605171564554E-2</v>
      </c>
      <c r="Q103" s="32">
        <f>MIN(O2:O101)-10</f>
        <v>10</v>
      </c>
      <c r="R103" s="33">
        <f>COUNT(Table134[Effect size])</f>
        <v>100</v>
      </c>
    </row>
    <row r="104" spans="14:18" ht="16" x14ac:dyDescent="0.2">
      <c r="N104" s="30"/>
      <c r="O104" s="31" t="s">
        <v>9</v>
      </c>
      <c r="P104" s="31">
        <f>Q2</f>
        <v>1.1766605171564554E-2</v>
      </c>
      <c r="Q104" s="32">
        <f>MAX(O2:O101)+10</f>
        <v>50</v>
      </c>
    </row>
    <row r="105" spans="14:18" ht="16" x14ac:dyDescent="0.2">
      <c r="N105" s="30"/>
      <c r="O105" s="31"/>
      <c r="P105" s="31">
        <f>MIN(N2:N101)</f>
        <v>-3.0256984726880161</v>
      </c>
      <c r="Q105" s="30">
        <f>'Template 100 students'!$D$104</f>
        <v>29.66</v>
      </c>
    </row>
    <row r="106" spans="14:18" ht="16" x14ac:dyDescent="0.2">
      <c r="N106" s="30"/>
      <c r="O106" s="31"/>
      <c r="P106" s="31">
        <f>MAX(N2:N101)</f>
        <v>2.8576041130942373</v>
      </c>
      <c r="Q106" s="30">
        <f>'Template 100 students'!$D$104</f>
        <v>29.66</v>
      </c>
    </row>
    <row r="107" spans="14:18" x14ac:dyDescent="0.2">
      <c r="P107" s="1">
        <v>0.4</v>
      </c>
      <c r="Q107">
        <f>Q103</f>
        <v>10</v>
      </c>
    </row>
    <row r="108" spans="14:18" x14ac:dyDescent="0.2">
      <c r="P108" s="1">
        <v>0.4</v>
      </c>
      <c r="Q108">
        <f>Q104</f>
        <v>50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 30 students</vt:lpstr>
      <vt:lpstr>Template 50 students</vt:lpstr>
      <vt:lpstr>Template 100 students</vt:lpstr>
      <vt:lpstr>Calculations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Hattie;Tista Lythe</dc:creator>
  <cp:lastModifiedBy>Microsoft Office User</cp:lastModifiedBy>
  <cp:lastPrinted>2014-03-26T01:47:02Z</cp:lastPrinted>
  <dcterms:created xsi:type="dcterms:W3CDTF">2014-03-06T07:32:10Z</dcterms:created>
  <dcterms:modified xsi:type="dcterms:W3CDTF">2018-02-20T20:37:58Z</dcterms:modified>
</cp:coreProperties>
</file>